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0" windowHeight="6990" tabRatio="798"/>
  </bookViews>
  <sheets>
    <sheet name="3-1(1)" sheetId="15" r:id="rId1"/>
    <sheet name="3-1(2)" sheetId="17" r:id="rId2"/>
    <sheet name="3-2(1)" sheetId="19" r:id="rId3"/>
    <sheet name="3-2(2)" sheetId="21" r:id="rId4"/>
    <sheet name="3-3(1)" sheetId="23" r:id="rId5"/>
    <sheet name="3-3(2)" sheetId="25" r:id="rId6"/>
    <sheet name="3-4(1)" sheetId="7" r:id="rId7"/>
    <sheet name="3-4(2)" sheetId="8" r:id="rId8"/>
    <sheet name="3-5(1)" sheetId="27" r:id="rId9"/>
    <sheet name="3-5(2)" sheetId="29" r:id="rId10"/>
    <sheet name="3-6(1)" sheetId="31" r:id="rId11"/>
    <sheet name="3-6(2)" sheetId="32" r:id="rId12"/>
    <sheet name="3-7（1）" sheetId="34" r:id="rId13"/>
    <sheet name="3-7(2)" sheetId="36" r:id="rId14"/>
  </sheets>
  <definedNames>
    <definedName name="_xlnm.Print_Area" localSheetId="3">'3-2(2)'!$A$1:$M$46</definedName>
    <definedName name="_xlnm.Print_Area" localSheetId="4">'3-3(1)'!$A$1:$N$35</definedName>
    <definedName name="_xlnm.Print_Area" localSheetId="5">'3-3(2)'!$A$1:$O$46</definedName>
    <definedName name="_xlnm.Print_Area" localSheetId="6">'3-4(1)'!$A$1:$P$35</definedName>
    <definedName name="_xlnm.Print_Area" localSheetId="7">'3-4(2)'!$A$1:$Q$46</definedName>
    <definedName name="_xlnm.Print_Area" localSheetId="8">'3-5(1)'!$A$1:$T$35</definedName>
    <definedName name="_xlnm.Print_Area" localSheetId="9">'3-5(2)'!$A$1:$U$46</definedName>
    <definedName name="_xlnm.Print_Area" localSheetId="10">'3-6(1)'!$A$1:$T$35</definedName>
  </definedNames>
  <calcPr calcId="162913"/>
</workbook>
</file>

<file path=xl/calcChain.xml><?xml version="1.0" encoding="utf-8"?>
<calcChain xmlns="http://schemas.openxmlformats.org/spreadsheetml/2006/main">
  <c r="I44" i="25" l="1"/>
  <c r="H44" i="25"/>
  <c r="Q44" i="8" l="1"/>
  <c r="P44" i="8"/>
  <c r="O44" i="8"/>
  <c r="N44" i="8"/>
  <c r="M44" i="8"/>
  <c r="L44" i="8"/>
  <c r="K44" i="8"/>
  <c r="J44" i="8"/>
  <c r="I44" i="8"/>
  <c r="H44" i="8"/>
  <c r="O33" i="15" l="1"/>
  <c r="L33" i="15"/>
  <c r="G21" i="15" l="1"/>
  <c r="H44" i="32"/>
  <c r="I44" i="32"/>
  <c r="J44" i="32"/>
  <c r="K44" i="32"/>
  <c r="L44" i="32"/>
  <c r="M44" i="32"/>
  <c r="N44" i="32"/>
  <c r="O44" i="32"/>
  <c r="P44" i="32"/>
  <c r="Q44" i="32"/>
  <c r="R44" i="32"/>
  <c r="S44" i="32"/>
  <c r="T44" i="32"/>
  <c r="U44" i="32"/>
  <c r="E4" i="19"/>
  <c r="F4" i="19"/>
  <c r="E5" i="19"/>
  <c r="F5" i="19"/>
  <c r="E6" i="19"/>
  <c r="F6" i="19"/>
  <c r="E7" i="19"/>
  <c r="F7" i="19"/>
  <c r="E8" i="19"/>
  <c r="F8" i="19"/>
  <c r="E9" i="19"/>
  <c r="F9" i="19"/>
  <c r="E10" i="19"/>
  <c r="F10" i="19"/>
  <c r="E11" i="19"/>
  <c r="F11" i="19"/>
  <c r="E12" i="19"/>
  <c r="F12" i="19"/>
  <c r="D8" i="19" l="1"/>
  <c r="D4" i="19"/>
  <c r="D12" i="19"/>
  <c r="D9" i="19"/>
  <c r="D7" i="19"/>
  <c r="D11" i="19"/>
  <c r="D6" i="19"/>
  <c r="D5" i="19"/>
  <c r="D10" i="19"/>
  <c r="U44" i="36"/>
  <c r="T44" i="36"/>
  <c r="S44" i="36"/>
  <c r="R44" i="36"/>
  <c r="Q44" i="36"/>
  <c r="P44" i="36"/>
  <c r="O44" i="36"/>
  <c r="N44" i="36"/>
  <c r="M44" i="36"/>
  <c r="L44" i="36"/>
  <c r="K44" i="36"/>
  <c r="J44" i="36"/>
  <c r="I44" i="36"/>
  <c r="H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G37" i="36"/>
  <c r="F37" i="36"/>
  <c r="G36" i="36"/>
  <c r="F36" i="36"/>
  <c r="G35" i="36"/>
  <c r="F35" i="36"/>
  <c r="U34" i="36"/>
  <c r="T34" i="36"/>
  <c r="T45" i="36" s="1"/>
  <c r="S34" i="36"/>
  <c r="S45" i="36" s="1"/>
  <c r="R34" i="36"/>
  <c r="R45" i="36" s="1"/>
  <c r="Q34" i="36"/>
  <c r="Q45" i="36" s="1"/>
  <c r="P34" i="36"/>
  <c r="O34" i="36"/>
  <c r="O45" i="36" s="1"/>
  <c r="N34" i="36"/>
  <c r="M34" i="36"/>
  <c r="L34" i="36"/>
  <c r="L45" i="36" s="1"/>
  <c r="K34" i="36"/>
  <c r="K45" i="36" s="1"/>
  <c r="J34" i="36"/>
  <c r="J45" i="36" s="1"/>
  <c r="I34" i="36"/>
  <c r="I45" i="36" s="1"/>
  <c r="H34" i="36"/>
  <c r="G33" i="36"/>
  <c r="F33" i="36"/>
  <c r="G32" i="36"/>
  <c r="F32" i="36"/>
  <c r="G31" i="36"/>
  <c r="F31" i="36"/>
  <c r="G30" i="36"/>
  <c r="F30" i="36"/>
  <c r="G29" i="36"/>
  <c r="F29" i="36"/>
  <c r="G28" i="36"/>
  <c r="F28" i="36"/>
  <c r="G27" i="36"/>
  <c r="F27" i="36"/>
  <c r="G26" i="36"/>
  <c r="F26" i="36"/>
  <c r="G25" i="36"/>
  <c r="F25" i="36"/>
  <c r="G24" i="36"/>
  <c r="F24" i="36"/>
  <c r="G23" i="36"/>
  <c r="F23" i="36"/>
  <c r="G22" i="36"/>
  <c r="E22" i="36" s="1"/>
  <c r="F22" i="36"/>
  <c r="G21" i="36"/>
  <c r="F21" i="36"/>
  <c r="G20" i="36"/>
  <c r="F20" i="36"/>
  <c r="G19" i="36"/>
  <c r="F19" i="36"/>
  <c r="U18" i="36"/>
  <c r="T18" i="36"/>
  <c r="S18" i="36"/>
  <c r="R18" i="36"/>
  <c r="Q18" i="36"/>
  <c r="P18" i="36"/>
  <c r="O18" i="36"/>
  <c r="N18" i="36"/>
  <c r="M18" i="36"/>
  <c r="L18" i="36"/>
  <c r="K18" i="36"/>
  <c r="J18" i="36"/>
  <c r="I18" i="36"/>
  <c r="H18" i="36"/>
  <c r="G17" i="36"/>
  <c r="F17" i="36"/>
  <c r="G16" i="36"/>
  <c r="F16" i="36"/>
  <c r="G15" i="36"/>
  <c r="F15" i="36"/>
  <c r="G14" i="36"/>
  <c r="F14" i="36"/>
  <c r="G13" i="36"/>
  <c r="F13" i="36"/>
  <c r="G12" i="36"/>
  <c r="F12" i="36"/>
  <c r="G11" i="36"/>
  <c r="F11" i="36"/>
  <c r="G10" i="36"/>
  <c r="F10" i="36"/>
  <c r="G9" i="36"/>
  <c r="F9" i="36"/>
  <c r="G8" i="36"/>
  <c r="F8" i="36"/>
  <c r="G7" i="36"/>
  <c r="F7" i="36"/>
  <c r="G6" i="36"/>
  <c r="F6" i="36"/>
  <c r="G5" i="36"/>
  <c r="F5" i="36"/>
  <c r="G4" i="36"/>
  <c r="F4" i="36"/>
  <c r="F34" i="34"/>
  <c r="E34" i="34"/>
  <c r="T33" i="34"/>
  <c r="S33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2" i="34"/>
  <c r="E32" i="34"/>
  <c r="F31" i="34"/>
  <c r="E31" i="34"/>
  <c r="F30" i="34"/>
  <c r="E30" i="34"/>
  <c r="F29" i="34"/>
  <c r="E29" i="34"/>
  <c r="F28" i="34"/>
  <c r="E28" i="34"/>
  <c r="T27" i="34"/>
  <c r="S27" i="34"/>
  <c r="R27" i="34"/>
  <c r="Q27" i="34"/>
  <c r="P27" i="34"/>
  <c r="O27" i="34"/>
  <c r="N27" i="34"/>
  <c r="M27" i="34"/>
  <c r="L27" i="34"/>
  <c r="K27" i="34"/>
  <c r="J27" i="34"/>
  <c r="I27" i="34"/>
  <c r="H27" i="34"/>
  <c r="G27" i="34"/>
  <c r="F26" i="34"/>
  <c r="E26" i="34"/>
  <c r="F25" i="34"/>
  <c r="E25" i="34"/>
  <c r="F24" i="34"/>
  <c r="E24" i="34"/>
  <c r="F23" i="34"/>
  <c r="E23" i="34"/>
  <c r="F22" i="34"/>
  <c r="E22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0" i="34"/>
  <c r="E20" i="34"/>
  <c r="F19" i="34"/>
  <c r="E19" i="34"/>
  <c r="F18" i="34"/>
  <c r="E18" i="34"/>
  <c r="F17" i="34"/>
  <c r="E17" i="34"/>
  <c r="F16" i="34"/>
  <c r="E16" i="34"/>
  <c r="F15" i="34"/>
  <c r="E15" i="34"/>
  <c r="F14" i="34"/>
  <c r="E14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G13" i="34"/>
  <c r="F12" i="34"/>
  <c r="E12" i="34"/>
  <c r="F11" i="34"/>
  <c r="E11" i="34"/>
  <c r="F10" i="34"/>
  <c r="E10" i="34"/>
  <c r="F9" i="34"/>
  <c r="E9" i="34"/>
  <c r="F8" i="34"/>
  <c r="E8" i="34"/>
  <c r="F7" i="34"/>
  <c r="E7" i="34"/>
  <c r="F6" i="34"/>
  <c r="E6" i="34"/>
  <c r="F5" i="34"/>
  <c r="E5" i="34"/>
  <c r="F4" i="34"/>
  <c r="E4" i="34"/>
  <c r="D15" i="34" l="1"/>
  <c r="D17" i="34"/>
  <c r="D29" i="34"/>
  <c r="E15" i="36"/>
  <c r="E32" i="36"/>
  <c r="E20" i="36"/>
  <c r="E26" i="36"/>
  <c r="M45" i="36"/>
  <c r="M46" i="36" s="1"/>
  <c r="U45" i="36"/>
  <c r="U46" i="36" s="1"/>
  <c r="E42" i="36"/>
  <c r="F44" i="36"/>
  <c r="P45" i="36"/>
  <c r="P46" i="36" s="1"/>
  <c r="N45" i="36"/>
  <c r="N46" i="36" s="1"/>
  <c r="H45" i="36"/>
  <c r="H46" i="36" s="1"/>
  <c r="E31" i="36"/>
  <c r="F34" i="36"/>
  <c r="E19" i="36"/>
  <c r="E17" i="36"/>
  <c r="E14" i="36"/>
  <c r="E9" i="36"/>
  <c r="E7" i="36"/>
  <c r="E6" i="36"/>
  <c r="D31" i="34"/>
  <c r="D30" i="34"/>
  <c r="D24" i="34"/>
  <c r="E36" i="36"/>
  <c r="E10" i="36"/>
  <c r="E28" i="36"/>
  <c r="E41" i="36"/>
  <c r="F13" i="34"/>
  <c r="G34" i="36"/>
  <c r="D11" i="34"/>
  <c r="E29" i="36"/>
  <c r="E38" i="36"/>
  <c r="G44" i="36"/>
  <c r="E44" i="36" s="1"/>
  <c r="D8" i="34"/>
  <c r="D12" i="34"/>
  <c r="E4" i="36"/>
  <c r="E12" i="36"/>
  <c r="E39" i="36"/>
  <c r="E37" i="36"/>
  <c r="E40" i="36"/>
  <c r="R46" i="36"/>
  <c r="J46" i="36"/>
  <c r="E43" i="36"/>
  <c r="I46" i="36"/>
  <c r="Q46" i="36"/>
  <c r="O46" i="36"/>
  <c r="E25" i="36"/>
  <c r="E27" i="36"/>
  <c r="E30" i="36"/>
  <c r="E35" i="36"/>
  <c r="L46" i="36"/>
  <c r="T46" i="36"/>
  <c r="K46" i="36"/>
  <c r="S46" i="36"/>
  <c r="E24" i="36"/>
  <c r="E33" i="36"/>
  <c r="E11" i="36"/>
  <c r="E13" i="36"/>
  <c r="E16" i="36"/>
  <c r="G18" i="36"/>
  <c r="E5" i="36"/>
  <c r="E8" i="36"/>
  <c r="E21" i="36"/>
  <c r="E23" i="36"/>
  <c r="F18" i="36"/>
  <c r="D4" i="34"/>
  <c r="D19" i="34"/>
  <c r="D5" i="34"/>
  <c r="D14" i="34"/>
  <c r="D18" i="34"/>
  <c r="F27" i="34"/>
  <c r="D7" i="34"/>
  <c r="D9" i="34"/>
  <c r="D23" i="34"/>
  <c r="D25" i="34"/>
  <c r="E27" i="34"/>
  <c r="M35" i="34"/>
  <c r="D20" i="34"/>
  <c r="D22" i="34"/>
  <c r="D32" i="34"/>
  <c r="J35" i="34"/>
  <c r="N35" i="34"/>
  <c r="R35" i="34"/>
  <c r="E21" i="34"/>
  <c r="E33" i="34"/>
  <c r="D10" i="34"/>
  <c r="G35" i="34"/>
  <c r="K35" i="34"/>
  <c r="O35" i="34"/>
  <c r="S35" i="34"/>
  <c r="D16" i="34"/>
  <c r="H35" i="34"/>
  <c r="L35" i="34"/>
  <c r="P35" i="34"/>
  <c r="T35" i="34"/>
  <c r="D26" i="34"/>
  <c r="D28" i="34"/>
  <c r="F33" i="34"/>
  <c r="D6" i="34"/>
  <c r="E13" i="34"/>
  <c r="Q35" i="34"/>
  <c r="D34" i="34"/>
  <c r="I35" i="34"/>
  <c r="F21" i="34"/>
  <c r="F4" i="32"/>
  <c r="F44" i="32"/>
  <c r="G43" i="32"/>
  <c r="F43" i="32"/>
  <c r="G42" i="32"/>
  <c r="F42" i="32"/>
  <c r="G41" i="32"/>
  <c r="F41" i="32"/>
  <c r="G40" i="32"/>
  <c r="F40" i="32"/>
  <c r="G39" i="32"/>
  <c r="F39" i="32"/>
  <c r="G38" i="32"/>
  <c r="F38" i="32"/>
  <c r="G37" i="32"/>
  <c r="F37" i="32"/>
  <c r="G36" i="32"/>
  <c r="F36" i="32"/>
  <c r="G35" i="32"/>
  <c r="F35" i="32"/>
  <c r="U34" i="32"/>
  <c r="U45" i="32" s="1"/>
  <c r="T34" i="32"/>
  <c r="T45" i="32" s="1"/>
  <c r="S34" i="32"/>
  <c r="S45" i="32" s="1"/>
  <c r="R34" i="32"/>
  <c r="R45" i="32" s="1"/>
  <c r="Q34" i="32"/>
  <c r="Q45" i="32" s="1"/>
  <c r="P34" i="32"/>
  <c r="P45" i="32" s="1"/>
  <c r="O34" i="32"/>
  <c r="O45" i="32" s="1"/>
  <c r="N34" i="32"/>
  <c r="N45" i="32" s="1"/>
  <c r="M34" i="32"/>
  <c r="M45" i="32" s="1"/>
  <c r="L34" i="32"/>
  <c r="L45" i="32" s="1"/>
  <c r="K34" i="32"/>
  <c r="K45" i="32" s="1"/>
  <c r="J34" i="32"/>
  <c r="J45" i="32" s="1"/>
  <c r="I34" i="32"/>
  <c r="H34" i="32"/>
  <c r="H45" i="32" s="1"/>
  <c r="G33" i="32"/>
  <c r="F33" i="32"/>
  <c r="G32" i="32"/>
  <c r="F32" i="32"/>
  <c r="G31" i="32"/>
  <c r="F31" i="32"/>
  <c r="G30" i="32"/>
  <c r="F30" i="32"/>
  <c r="G29" i="32"/>
  <c r="F29" i="32"/>
  <c r="G28" i="32"/>
  <c r="F28" i="32"/>
  <c r="G27" i="32"/>
  <c r="F27" i="32"/>
  <c r="G26" i="32"/>
  <c r="F26" i="32"/>
  <c r="G25" i="32"/>
  <c r="F25" i="32"/>
  <c r="G24" i="32"/>
  <c r="F24" i="32"/>
  <c r="G23" i="32"/>
  <c r="F23" i="32"/>
  <c r="G22" i="32"/>
  <c r="F22" i="32"/>
  <c r="G21" i="32"/>
  <c r="F21" i="32"/>
  <c r="G20" i="32"/>
  <c r="F20" i="32"/>
  <c r="G19" i="32"/>
  <c r="F19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7" i="32"/>
  <c r="F17" i="32"/>
  <c r="G16" i="32"/>
  <c r="F16" i="32"/>
  <c r="G15" i="32"/>
  <c r="F15" i="32"/>
  <c r="G14" i="32"/>
  <c r="F14" i="32"/>
  <c r="G13" i="32"/>
  <c r="F13" i="32"/>
  <c r="G12" i="32"/>
  <c r="F12" i="32"/>
  <c r="G11" i="32"/>
  <c r="F11" i="32"/>
  <c r="G10" i="32"/>
  <c r="F10" i="32"/>
  <c r="G9" i="32"/>
  <c r="F9" i="32"/>
  <c r="G8" i="32"/>
  <c r="F8" i="32"/>
  <c r="G7" i="32"/>
  <c r="F7" i="32"/>
  <c r="G6" i="32"/>
  <c r="F6" i="32"/>
  <c r="G5" i="32"/>
  <c r="F5" i="32"/>
  <c r="G4" i="32"/>
  <c r="F34" i="31"/>
  <c r="E34" i="31"/>
  <c r="T33" i="31"/>
  <c r="S33" i="31"/>
  <c r="R33" i="31"/>
  <c r="Q33" i="31"/>
  <c r="P33" i="31"/>
  <c r="O33" i="31"/>
  <c r="N33" i="31"/>
  <c r="M33" i="31"/>
  <c r="L33" i="31"/>
  <c r="K33" i="31"/>
  <c r="J33" i="31"/>
  <c r="I33" i="31"/>
  <c r="H33" i="31"/>
  <c r="G33" i="31"/>
  <c r="F32" i="31"/>
  <c r="E32" i="31"/>
  <c r="F31" i="31"/>
  <c r="E31" i="31"/>
  <c r="F30" i="31"/>
  <c r="E30" i="31"/>
  <c r="F29" i="31"/>
  <c r="E29" i="31"/>
  <c r="D29" i="31" s="1"/>
  <c r="F28" i="31"/>
  <c r="E28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G27" i="31"/>
  <c r="F26" i="31"/>
  <c r="E26" i="31"/>
  <c r="F25" i="31"/>
  <c r="E25" i="31"/>
  <c r="F24" i="31"/>
  <c r="E24" i="31"/>
  <c r="F23" i="31"/>
  <c r="E23" i="31"/>
  <c r="F22" i="31"/>
  <c r="E22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0" i="31"/>
  <c r="E20" i="31"/>
  <c r="D20" i="31" s="1"/>
  <c r="F19" i="31"/>
  <c r="E19" i="31"/>
  <c r="F18" i="31"/>
  <c r="E18" i="31"/>
  <c r="F17" i="31"/>
  <c r="E17" i="31"/>
  <c r="D17" i="31" s="1"/>
  <c r="F16" i="31"/>
  <c r="E16" i="31"/>
  <c r="F15" i="31"/>
  <c r="E15" i="31"/>
  <c r="F14" i="31"/>
  <c r="E14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2" i="31"/>
  <c r="E12" i="31"/>
  <c r="F11" i="31"/>
  <c r="E11" i="31"/>
  <c r="F10" i="31"/>
  <c r="E10" i="31"/>
  <c r="F9" i="31"/>
  <c r="E9" i="31"/>
  <c r="F8" i="31"/>
  <c r="E8" i="31"/>
  <c r="F7" i="31"/>
  <c r="E7" i="31"/>
  <c r="F6" i="31"/>
  <c r="E6" i="31"/>
  <c r="F5" i="31"/>
  <c r="E5" i="31"/>
  <c r="F4" i="31"/>
  <c r="E4" i="31"/>
  <c r="E40" i="32" l="1"/>
  <c r="E39" i="32"/>
  <c r="E42" i="32"/>
  <c r="E35" i="32"/>
  <c r="E43" i="32"/>
  <c r="E33" i="32"/>
  <c r="E32" i="32"/>
  <c r="E29" i="32"/>
  <c r="G34" i="32"/>
  <c r="I45" i="32"/>
  <c r="I46" i="32" s="1"/>
  <c r="E25" i="32"/>
  <c r="E21" i="32"/>
  <c r="E15" i="32"/>
  <c r="E13" i="32"/>
  <c r="E7" i="32"/>
  <c r="F45" i="36"/>
  <c r="F46" i="36" s="1"/>
  <c r="E34" i="36"/>
  <c r="D32" i="31"/>
  <c r="E33" i="31"/>
  <c r="D26" i="31"/>
  <c r="J35" i="31"/>
  <c r="D4" i="31"/>
  <c r="E11" i="32"/>
  <c r="F21" i="31"/>
  <c r="E8" i="32"/>
  <c r="E12" i="32"/>
  <c r="E16" i="32"/>
  <c r="E22" i="32"/>
  <c r="E27" i="31"/>
  <c r="E21" i="31"/>
  <c r="N35" i="31"/>
  <c r="E30" i="32"/>
  <c r="D13" i="34"/>
  <c r="D27" i="34"/>
  <c r="T35" i="31"/>
  <c r="E10" i="32"/>
  <c r="E14" i="32"/>
  <c r="E20" i="32"/>
  <c r="E24" i="32"/>
  <c r="G45" i="36"/>
  <c r="E45" i="36" s="1"/>
  <c r="E18" i="36"/>
  <c r="F35" i="34"/>
  <c r="E35" i="34"/>
  <c r="D21" i="34"/>
  <c r="D33" i="34"/>
  <c r="G44" i="32"/>
  <c r="E44" i="32" s="1"/>
  <c r="M46" i="32"/>
  <c r="K46" i="32"/>
  <c r="O46" i="32"/>
  <c r="S46" i="32"/>
  <c r="E37" i="32"/>
  <c r="H46" i="32"/>
  <c r="L46" i="32"/>
  <c r="P46" i="32"/>
  <c r="E38" i="32"/>
  <c r="E41" i="32"/>
  <c r="E23" i="32"/>
  <c r="U46" i="32"/>
  <c r="E27" i="32"/>
  <c r="R46" i="32"/>
  <c r="E26" i="32"/>
  <c r="E28" i="32"/>
  <c r="E31" i="32"/>
  <c r="E36" i="32"/>
  <c r="E17" i="32"/>
  <c r="E19" i="32"/>
  <c r="E5" i="32"/>
  <c r="E4" i="32"/>
  <c r="E6" i="32"/>
  <c r="E9" i="32"/>
  <c r="F34" i="32"/>
  <c r="F18" i="32"/>
  <c r="G18" i="32"/>
  <c r="D10" i="31"/>
  <c r="R35" i="31"/>
  <c r="G35" i="31"/>
  <c r="K35" i="31"/>
  <c r="O35" i="31"/>
  <c r="S35" i="31"/>
  <c r="D15" i="31"/>
  <c r="D23" i="31"/>
  <c r="D6" i="31"/>
  <c r="F33" i="31"/>
  <c r="D7" i="31"/>
  <c r="D11" i="31"/>
  <c r="D22" i="31"/>
  <c r="D25" i="31"/>
  <c r="D34" i="31"/>
  <c r="F27" i="31"/>
  <c r="F13" i="31"/>
  <c r="D8" i="31"/>
  <c r="D12" i="31"/>
  <c r="D16" i="31"/>
  <c r="D19" i="31"/>
  <c r="D28" i="31"/>
  <c r="D31" i="31"/>
  <c r="L35" i="31"/>
  <c r="P35" i="31"/>
  <c r="D9" i="31"/>
  <c r="D14" i="31"/>
  <c r="I35" i="31"/>
  <c r="M35" i="31"/>
  <c r="Q35" i="31"/>
  <c r="D5" i="31"/>
  <c r="D18" i="31"/>
  <c r="D24" i="31"/>
  <c r="D30" i="31"/>
  <c r="H35" i="31"/>
  <c r="E13" i="31"/>
  <c r="F5" i="29"/>
  <c r="G5" i="29"/>
  <c r="F6" i="29"/>
  <c r="G6" i="29"/>
  <c r="F7" i="29"/>
  <c r="G7" i="29"/>
  <c r="F8" i="29"/>
  <c r="G8" i="29"/>
  <c r="F9" i="29"/>
  <c r="G9" i="29"/>
  <c r="F10" i="29"/>
  <c r="G10" i="29"/>
  <c r="F11" i="29"/>
  <c r="G11" i="29"/>
  <c r="F12" i="29"/>
  <c r="G12" i="29"/>
  <c r="F13" i="29"/>
  <c r="G13" i="29"/>
  <c r="F14" i="29"/>
  <c r="G14" i="29"/>
  <c r="F15" i="29"/>
  <c r="G15" i="29"/>
  <c r="F16" i="29"/>
  <c r="G16" i="29"/>
  <c r="F17" i="29"/>
  <c r="G17" i="29"/>
  <c r="F19" i="29"/>
  <c r="G19" i="29"/>
  <c r="F20" i="29"/>
  <c r="G20" i="29"/>
  <c r="F21" i="29"/>
  <c r="G21" i="29"/>
  <c r="F22" i="29"/>
  <c r="G22" i="29"/>
  <c r="F23" i="29"/>
  <c r="G23" i="29"/>
  <c r="F24" i="29"/>
  <c r="G24" i="29"/>
  <c r="F25" i="29"/>
  <c r="G25" i="29"/>
  <c r="F26" i="29"/>
  <c r="G26" i="29"/>
  <c r="F27" i="29"/>
  <c r="G27" i="29"/>
  <c r="F28" i="29"/>
  <c r="G28" i="29"/>
  <c r="F29" i="29"/>
  <c r="G29" i="29"/>
  <c r="F30" i="29"/>
  <c r="G30" i="29"/>
  <c r="F31" i="29"/>
  <c r="G31" i="29"/>
  <c r="F32" i="29"/>
  <c r="G32" i="29"/>
  <c r="F33" i="29"/>
  <c r="G33" i="29"/>
  <c r="F35" i="29"/>
  <c r="G35" i="29"/>
  <c r="F36" i="29"/>
  <c r="G36" i="29"/>
  <c r="F37" i="29"/>
  <c r="G37" i="29"/>
  <c r="F38" i="29"/>
  <c r="G38" i="29"/>
  <c r="F39" i="29"/>
  <c r="G39" i="29"/>
  <c r="F40" i="29"/>
  <c r="G40" i="29"/>
  <c r="F41" i="29"/>
  <c r="G41" i="29"/>
  <c r="F42" i="29"/>
  <c r="G42" i="29"/>
  <c r="F43" i="29"/>
  <c r="G43" i="29"/>
  <c r="G4" i="29"/>
  <c r="F4" i="29"/>
  <c r="N34" i="29"/>
  <c r="O34" i="29"/>
  <c r="P34" i="29"/>
  <c r="Q34" i="29"/>
  <c r="R34" i="29"/>
  <c r="S34" i="29"/>
  <c r="T34" i="29"/>
  <c r="U34" i="29"/>
  <c r="U44" i="29"/>
  <c r="T44" i="29"/>
  <c r="S44" i="29"/>
  <c r="R44" i="29"/>
  <c r="Q44" i="29"/>
  <c r="P44" i="29"/>
  <c r="O44" i="29"/>
  <c r="N44" i="29"/>
  <c r="U18" i="29"/>
  <c r="T18" i="29"/>
  <c r="S18" i="29"/>
  <c r="R18" i="29"/>
  <c r="Q18" i="29"/>
  <c r="P18" i="29"/>
  <c r="O18" i="29"/>
  <c r="N18" i="29"/>
  <c r="F4" i="27"/>
  <c r="F5" i="27"/>
  <c r="F6" i="27"/>
  <c r="F7" i="27"/>
  <c r="F8" i="27"/>
  <c r="F9" i="27"/>
  <c r="F10" i="27"/>
  <c r="F11" i="27"/>
  <c r="F12" i="27"/>
  <c r="F14" i="27"/>
  <c r="F15" i="27"/>
  <c r="F16" i="27"/>
  <c r="F17" i="27"/>
  <c r="F18" i="27"/>
  <c r="F19" i="27"/>
  <c r="F20" i="27"/>
  <c r="F22" i="27"/>
  <c r="F23" i="27"/>
  <c r="F24" i="27"/>
  <c r="F25" i="27"/>
  <c r="F26" i="27"/>
  <c r="F28" i="27"/>
  <c r="F29" i="27"/>
  <c r="F30" i="27"/>
  <c r="F31" i="27"/>
  <c r="F32" i="27"/>
  <c r="F34" i="27"/>
  <c r="E5" i="27"/>
  <c r="E6" i="27"/>
  <c r="E7" i="27"/>
  <c r="E8" i="27"/>
  <c r="E9" i="27"/>
  <c r="E10" i="27"/>
  <c r="E11" i="27"/>
  <c r="E12" i="27"/>
  <c r="E14" i="27"/>
  <c r="E15" i="27"/>
  <c r="D15" i="27" s="1"/>
  <c r="E16" i="27"/>
  <c r="E17" i="27"/>
  <c r="E18" i="27"/>
  <c r="D18" i="27" s="1"/>
  <c r="E19" i="27"/>
  <c r="E20" i="27"/>
  <c r="E22" i="27"/>
  <c r="E23" i="27"/>
  <c r="E24" i="27"/>
  <c r="E25" i="27"/>
  <c r="E26" i="27"/>
  <c r="E28" i="27"/>
  <c r="E29" i="27"/>
  <c r="E30" i="27"/>
  <c r="E31" i="27"/>
  <c r="E32" i="27"/>
  <c r="E34" i="27"/>
  <c r="D34" i="27" s="1"/>
  <c r="E4" i="27"/>
  <c r="T33" i="27"/>
  <c r="S33" i="27"/>
  <c r="R33" i="27"/>
  <c r="Q33" i="27"/>
  <c r="P33" i="27"/>
  <c r="O33" i="27"/>
  <c r="N33" i="27"/>
  <c r="M33" i="27"/>
  <c r="T27" i="27"/>
  <c r="S27" i="27"/>
  <c r="R27" i="27"/>
  <c r="Q27" i="27"/>
  <c r="P27" i="27"/>
  <c r="O27" i="27"/>
  <c r="N27" i="27"/>
  <c r="M27" i="27"/>
  <c r="T21" i="27"/>
  <c r="S21" i="27"/>
  <c r="R21" i="27"/>
  <c r="Q21" i="27"/>
  <c r="P21" i="27"/>
  <c r="O21" i="27"/>
  <c r="N21" i="27"/>
  <c r="M21" i="27"/>
  <c r="T13" i="27"/>
  <c r="S13" i="27"/>
  <c r="R13" i="27"/>
  <c r="Q13" i="27"/>
  <c r="P13" i="27"/>
  <c r="O13" i="27"/>
  <c r="N13" i="27"/>
  <c r="M13" i="27"/>
  <c r="E39" i="29" l="1"/>
  <c r="E38" i="29"/>
  <c r="E35" i="29"/>
  <c r="E31" i="29"/>
  <c r="E27" i="29"/>
  <c r="E19" i="29"/>
  <c r="E15" i="29"/>
  <c r="D27" i="31"/>
  <c r="D29" i="27"/>
  <c r="D8" i="27"/>
  <c r="D20" i="27"/>
  <c r="E32" i="29"/>
  <c r="E30" i="29"/>
  <c r="E28" i="29"/>
  <c r="E26" i="29"/>
  <c r="E22" i="29"/>
  <c r="E20" i="29"/>
  <c r="D22" i="27"/>
  <c r="D17" i="27"/>
  <c r="D24" i="27"/>
  <c r="D10" i="27"/>
  <c r="E40" i="29"/>
  <c r="E8" i="29"/>
  <c r="E34" i="32"/>
  <c r="E43" i="29"/>
  <c r="E42" i="29"/>
  <c r="R45" i="29"/>
  <c r="R46" i="29" s="1"/>
  <c r="F44" i="29"/>
  <c r="N45" i="29"/>
  <c r="N46" i="29" s="1"/>
  <c r="E36" i="29"/>
  <c r="U45" i="29"/>
  <c r="U46" i="29" s="1"/>
  <c r="Q45" i="29"/>
  <c r="Q46" i="29" s="1"/>
  <c r="G44" i="29"/>
  <c r="T45" i="29"/>
  <c r="T46" i="29" s="1"/>
  <c r="S45" i="29"/>
  <c r="S46" i="29" s="1"/>
  <c r="F34" i="29"/>
  <c r="P45" i="29"/>
  <c r="G34" i="29"/>
  <c r="O45" i="29"/>
  <c r="E24" i="29"/>
  <c r="E23" i="29"/>
  <c r="E16" i="29"/>
  <c r="E14" i="29"/>
  <c r="E12" i="29"/>
  <c r="G18" i="29"/>
  <c r="E11" i="29"/>
  <c r="E10" i="29"/>
  <c r="E7" i="29"/>
  <c r="E6" i="29"/>
  <c r="F18" i="29"/>
  <c r="E4" i="29"/>
  <c r="D33" i="31"/>
  <c r="D21" i="31"/>
  <c r="D32" i="27"/>
  <c r="D30" i="27"/>
  <c r="E33" i="27"/>
  <c r="F33" i="27"/>
  <c r="D28" i="27"/>
  <c r="D26" i="27"/>
  <c r="D25" i="27"/>
  <c r="P35" i="27"/>
  <c r="F27" i="27"/>
  <c r="E27" i="27"/>
  <c r="D19" i="27"/>
  <c r="F21" i="27"/>
  <c r="D16" i="27"/>
  <c r="T35" i="27"/>
  <c r="R35" i="27"/>
  <c r="D14" i="27"/>
  <c r="E21" i="27"/>
  <c r="N35" i="27"/>
  <c r="D12" i="27"/>
  <c r="D11" i="27"/>
  <c r="D9" i="27"/>
  <c r="E13" i="27"/>
  <c r="D6" i="27"/>
  <c r="F13" i="27"/>
  <c r="D5" i="27"/>
  <c r="D4" i="27"/>
  <c r="E41" i="29"/>
  <c r="E37" i="29"/>
  <c r="E33" i="29"/>
  <c r="E29" i="29"/>
  <c r="E25" i="29"/>
  <c r="E21" i="29"/>
  <c r="E17" i="29"/>
  <c r="E13" i="29"/>
  <c r="E9" i="29"/>
  <c r="E5" i="29"/>
  <c r="D31" i="27"/>
  <c r="D23" i="27"/>
  <c r="D7" i="27"/>
  <c r="E46" i="36"/>
  <c r="G46" i="36"/>
  <c r="D35" i="34"/>
  <c r="F45" i="32"/>
  <c r="F46" i="32" s="1"/>
  <c r="N46" i="32"/>
  <c r="Q46" i="32"/>
  <c r="J46" i="32"/>
  <c r="T46" i="32"/>
  <c r="G45" i="32"/>
  <c r="E18" i="32"/>
  <c r="E35" i="31"/>
  <c r="D13" i="31"/>
  <c r="F35" i="31"/>
  <c r="M35" i="27"/>
  <c r="Q35" i="27"/>
  <c r="O35" i="27"/>
  <c r="S35" i="27"/>
  <c r="O44" i="25"/>
  <c r="N44" i="25"/>
  <c r="M44" i="25"/>
  <c r="L44" i="25"/>
  <c r="K44" i="25"/>
  <c r="J44" i="25"/>
  <c r="G43" i="25"/>
  <c r="F43" i="25"/>
  <c r="G42" i="25"/>
  <c r="F42" i="25"/>
  <c r="G41" i="25"/>
  <c r="F41" i="25"/>
  <c r="E41" i="25" s="1"/>
  <c r="G40" i="25"/>
  <c r="F40" i="25"/>
  <c r="G39" i="25"/>
  <c r="F39" i="25"/>
  <c r="G38" i="25"/>
  <c r="F38" i="25"/>
  <c r="G37" i="25"/>
  <c r="F37" i="25"/>
  <c r="E37" i="25" s="1"/>
  <c r="G36" i="25"/>
  <c r="F36" i="25"/>
  <c r="E36" i="25" s="1"/>
  <c r="G35" i="25"/>
  <c r="F35" i="25"/>
  <c r="E35" i="25" s="1"/>
  <c r="O34" i="25"/>
  <c r="O45" i="25" s="1"/>
  <c r="N34" i="25"/>
  <c r="N45" i="25" s="1"/>
  <c r="M34" i="25"/>
  <c r="L34" i="25"/>
  <c r="K34" i="25"/>
  <c r="J34" i="25"/>
  <c r="I34" i="25"/>
  <c r="I45" i="25" s="1"/>
  <c r="H34" i="25"/>
  <c r="H45" i="25" s="1"/>
  <c r="G33" i="25"/>
  <c r="F33" i="25"/>
  <c r="G32" i="25"/>
  <c r="F32" i="25"/>
  <c r="G31" i="25"/>
  <c r="F31" i="25"/>
  <c r="G30" i="25"/>
  <c r="F30" i="25"/>
  <c r="G29" i="25"/>
  <c r="F29" i="25"/>
  <c r="G28" i="25"/>
  <c r="F28" i="25"/>
  <c r="G27" i="25"/>
  <c r="F27" i="25"/>
  <c r="E27" i="25" s="1"/>
  <c r="G26" i="25"/>
  <c r="F26" i="25"/>
  <c r="G25" i="25"/>
  <c r="F25" i="25"/>
  <c r="G24" i="25"/>
  <c r="F24" i="25"/>
  <c r="G23" i="25"/>
  <c r="F23" i="25"/>
  <c r="G22" i="25"/>
  <c r="F22" i="25"/>
  <c r="G21" i="25"/>
  <c r="F21" i="25"/>
  <c r="G20" i="25"/>
  <c r="F20" i="25"/>
  <c r="E20" i="25" s="1"/>
  <c r="G19" i="25"/>
  <c r="F19" i="25"/>
  <c r="O18" i="25"/>
  <c r="N18" i="25"/>
  <c r="M18" i="25"/>
  <c r="L18" i="25"/>
  <c r="K18" i="25"/>
  <c r="J18" i="25"/>
  <c r="I18" i="25"/>
  <c r="H18" i="25"/>
  <c r="G17" i="25"/>
  <c r="F17" i="25"/>
  <c r="E17" i="25" s="1"/>
  <c r="G16" i="25"/>
  <c r="F16" i="25"/>
  <c r="G15" i="25"/>
  <c r="F15" i="25"/>
  <c r="G14" i="25"/>
  <c r="F14" i="25"/>
  <c r="G13" i="25"/>
  <c r="F13" i="25"/>
  <c r="G12" i="25"/>
  <c r="F12" i="25"/>
  <c r="G11" i="25"/>
  <c r="F11" i="25"/>
  <c r="G10" i="25"/>
  <c r="F10" i="25"/>
  <c r="G9" i="25"/>
  <c r="F9" i="25"/>
  <c r="G8" i="25"/>
  <c r="F8" i="25"/>
  <c r="G7" i="25"/>
  <c r="F7" i="25"/>
  <c r="G6" i="25"/>
  <c r="F6" i="25"/>
  <c r="G5" i="25"/>
  <c r="F5" i="25"/>
  <c r="G4" i="25"/>
  <c r="F4" i="25"/>
  <c r="E4" i="25" s="1"/>
  <c r="F34" i="23"/>
  <c r="E34" i="23"/>
  <c r="N33" i="23"/>
  <c r="M33" i="23"/>
  <c r="L33" i="23"/>
  <c r="K33" i="23"/>
  <c r="J33" i="23"/>
  <c r="I33" i="23"/>
  <c r="H33" i="23"/>
  <c r="G33" i="23"/>
  <c r="F32" i="23"/>
  <c r="E32" i="23"/>
  <c r="F31" i="23"/>
  <c r="E31" i="23"/>
  <c r="F30" i="23"/>
  <c r="E30" i="23"/>
  <c r="F29" i="23"/>
  <c r="E29" i="23"/>
  <c r="F28" i="23"/>
  <c r="E28" i="23"/>
  <c r="N27" i="23"/>
  <c r="M27" i="23"/>
  <c r="L27" i="23"/>
  <c r="K27" i="23"/>
  <c r="J27" i="23"/>
  <c r="I27" i="23"/>
  <c r="H27" i="23"/>
  <c r="G27" i="23"/>
  <c r="F26" i="23"/>
  <c r="E26" i="23"/>
  <c r="F25" i="23"/>
  <c r="E25" i="23"/>
  <c r="F24" i="23"/>
  <c r="E24" i="23"/>
  <c r="F23" i="23"/>
  <c r="E23" i="23"/>
  <c r="F22" i="23"/>
  <c r="E22" i="23"/>
  <c r="N21" i="23"/>
  <c r="M21" i="23"/>
  <c r="L21" i="23"/>
  <c r="K21" i="23"/>
  <c r="J21" i="23"/>
  <c r="I21" i="23"/>
  <c r="H21" i="23"/>
  <c r="G21" i="23"/>
  <c r="F20" i="23"/>
  <c r="E20" i="23"/>
  <c r="F19" i="23"/>
  <c r="E19" i="23"/>
  <c r="F18" i="23"/>
  <c r="E18" i="23"/>
  <c r="F17" i="23"/>
  <c r="E17" i="23"/>
  <c r="F16" i="23"/>
  <c r="E16" i="23"/>
  <c r="F15" i="23"/>
  <c r="E15" i="23"/>
  <c r="F14" i="23"/>
  <c r="E14" i="23"/>
  <c r="N13" i="23"/>
  <c r="M13" i="23"/>
  <c r="L13" i="23"/>
  <c r="K13" i="23"/>
  <c r="J13" i="23"/>
  <c r="I13" i="23"/>
  <c r="I35" i="23" s="1"/>
  <c r="H13" i="23"/>
  <c r="G13" i="23"/>
  <c r="F12" i="23"/>
  <c r="E12" i="23"/>
  <c r="F11" i="23"/>
  <c r="E11" i="23"/>
  <c r="F10" i="23"/>
  <c r="E10" i="23"/>
  <c r="F9" i="23"/>
  <c r="E9" i="23"/>
  <c r="F8" i="23"/>
  <c r="E8" i="23"/>
  <c r="F7" i="23"/>
  <c r="E7" i="23"/>
  <c r="F6" i="23"/>
  <c r="E6" i="23"/>
  <c r="F5" i="23"/>
  <c r="E5" i="23"/>
  <c r="F4" i="23"/>
  <c r="E4" i="23"/>
  <c r="D33" i="27" l="1"/>
  <c r="E11" i="25"/>
  <c r="E22" i="25"/>
  <c r="E32" i="25"/>
  <c r="M45" i="25"/>
  <c r="M46" i="25" s="1"/>
  <c r="L45" i="25"/>
  <c r="E45" i="32"/>
  <c r="E46" i="32" s="1"/>
  <c r="E44" i="29"/>
  <c r="G45" i="29"/>
  <c r="F45" i="29"/>
  <c r="P46" i="29"/>
  <c r="F46" i="29" s="1"/>
  <c r="O46" i="29"/>
  <c r="G46" i="29" s="1"/>
  <c r="E34" i="29"/>
  <c r="E18" i="29"/>
  <c r="D35" i="31"/>
  <c r="D27" i="27"/>
  <c r="D21" i="27"/>
  <c r="F35" i="27"/>
  <c r="D13" i="27"/>
  <c r="E35" i="27"/>
  <c r="G44" i="25"/>
  <c r="K45" i="25"/>
  <c r="F44" i="25"/>
  <c r="J45" i="25"/>
  <c r="E43" i="25"/>
  <c r="E40" i="25"/>
  <c r="E31" i="25"/>
  <c r="G34" i="25"/>
  <c r="E28" i="25"/>
  <c r="E26" i="25"/>
  <c r="E23" i="25"/>
  <c r="E19" i="25"/>
  <c r="E13" i="25"/>
  <c r="E9" i="25"/>
  <c r="E5" i="25"/>
  <c r="F27" i="23"/>
  <c r="D15" i="23"/>
  <c r="D7" i="23"/>
  <c r="D4" i="23"/>
  <c r="D11" i="23"/>
  <c r="D24" i="23"/>
  <c r="D26" i="23"/>
  <c r="G46" i="32"/>
  <c r="J35" i="23"/>
  <c r="E27" i="23"/>
  <c r="D27" i="23" s="1"/>
  <c r="E30" i="25"/>
  <c r="F33" i="23"/>
  <c r="E7" i="25"/>
  <c r="L35" i="23"/>
  <c r="E8" i="25"/>
  <c r="E15" i="25"/>
  <c r="F34" i="25"/>
  <c r="K35" i="23"/>
  <c r="D12" i="23"/>
  <c r="M35" i="23"/>
  <c r="E12" i="25"/>
  <c r="E16" i="25"/>
  <c r="E24" i="25"/>
  <c r="G35" i="23"/>
  <c r="D31" i="23"/>
  <c r="H35" i="23"/>
  <c r="D23" i="23"/>
  <c r="D32" i="23"/>
  <c r="E39" i="25"/>
  <c r="I46" i="25"/>
  <c r="E6" i="25"/>
  <c r="E14" i="25"/>
  <c r="J46" i="25"/>
  <c r="N46" i="25"/>
  <c r="E21" i="25"/>
  <c r="E29" i="25"/>
  <c r="E42" i="25"/>
  <c r="G18" i="25"/>
  <c r="E10" i="25"/>
  <c r="F18" i="25"/>
  <c r="L46" i="25"/>
  <c r="E25" i="25"/>
  <c r="E33" i="25"/>
  <c r="E38" i="25"/>
  <c r="K46" i="25"/>
  <c r="O46" i="25"/>
  <c r="N35" i="23"/>
  <c r="D19" i="23"/>
  <c r="D16" i="23"/>
  <c r="D18" i="23"/>
  <c r="D20" i="23"/>
  <c r="D6" i="23"/>
  <c r="D9" i="23"/>
  <c r="F13" i="23"/>
  <c r="F21" i="23"/>
  <c r="D29" i="23"/>
  <c r="D5" i="23"/>
  <c r="D8" i="23"/>
  <c r="D10" i="23"/>
  <c r="D14" i="23"/>
  <c r="D17" i="23"/>
  <c r="E21" i="23"/>
  <c r="D22" i="23"/>
  <c r="D25" i="23"/>
  <c r="D28" i="23"/>
  <c r="D30" i="23"/>
  <c r="E33" i="23"/>
  <c r="D34" i="23"/>
  <c r="E13" i="23"/>
  <c r="M44" i="21"/>
  <c r="J44" i="21"/>
  <c r="K44" i="21"/>
  <c r="L44" i="21"/>
  <c r="I44" i="21"/>
  <c r="H44" i="21"/>
  <c r="M18" i="21"/>
  <c r="K18" i="21"/>
  <c r="L18" i="21"/>
  <c r="J18" i="21"/>
  <c r="I18" i="21"/>
  <c r="H18" i="21"/>
  <c r="M34" i="21"/>
  <c r="J34" i="21"/>
  <c r="K34" i="21"/>
  <c r="L34" i="21"/>
  <c r="I34" i="21"/>
  <c r="H34" i="21"/>
  <c r="H45" i="21" s="1"/>
  <c r="G43" i="21"/>
  <c r="F43" i="21"/>
  <c r="G42" i="21"/>
  <c r="F42" i="21"/>
  <c r="G41" i="21"/>
  <c r="F41" i="21"/>
  <c r="G40" i="21"/>
  <c r="F40" i="21"/>
  <c r="G39" i="21"/>
  <c r="F39" i="21"/>
  <c r="G38" i="21"/>
  <c r="F38" i="21"/>
  <c r="G37" i="21"/>
  <c r="F37" i="21"/>
  <c r="G36" i="21"/>
  <c r="F36" i="21"/>
  <c r="G35" i="21"/>
  <c r="F35" i="21"/>
  <c r="G33" i="2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E23" i="21" s="1"/>
  <c r="G22" i="21"/>
  <c r="F22" i="21"/>
  <c r="G21" i="21"/>
  <c r="F21" i="21"/>
  <c r="G20" i="21"/>
  <c r="F20" i="21"/>
  <c r="E20" i="21" s="1"/>
  <c r="G19" i="21"/>
  <c r="F19" i="21"/>
  <c r="G17" i="21"/>
  <c r="F17" i="21"/>
  <c r="G16" i="21"/>
  <c r="F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E9" i="21" s="1"/>
  <c r="G8" i="21"/>
  <c r="F8" i="21"/>
  <c r="G7" i="21"/>
  <c r="F7" i="21"/>
  <c r="G6" i="21"/>
  <c r="F6" i="21"/>
  <c r="G5" i="21"/>
  <c r="F5" i="21"/>
  <c r="E5" i="21" s="1"/>
  <c r="G4" i="21"/>
  <c r="F4" i="21"/>
  <c r="F34" i="19"/>
  <c r="E34" i="19"/>
  <c r="L33" i="19"/>
  <c r="K33" i="19"/>
  <c r="J33" i="19"/>
  <c r="I33" i="19"/>
  <c r="H33" i="19"/>
  <c r="G33" i="19"/>
  <c r="F32" i="19"/>
  <c r="E32" i="19"/>
  <c r="F31" i="19"/>
  <c r="E31" i="19"/>
  <c r="F30" i="19"/>
  <c r="E30" i="19"/>
  <c r="F29" i="19"/>
  <c r="E29" i="19"/>
  <c r="F28" i="19"/>
  <c r="E28" i="19"/>
  <c r="L27" i="19"/>
  <c r="K27" i="19"/>
  <c r="J27" i="19"/>
  <c r="I27" i="19"/>
  <c r="H27" i="19"/>
  <c r="G27" i="19"/>
  <c r="F26" i="19"/>
  <c r="E26" i="19"/>
  <c r="F25" i="19"/>
  <c r="E25" i="19"/>
  <c r="F24" i="19"/>
  <c r="E24" i="19"/>
  <c r="F23" i="19"/>
  <c r="E23" i="19"/>
  <c r="F22" i="19"/>
  <c r="E22" i="19"/>
  <c r="L21" i="19"/>
  <c r="K21" i="19"/>
  <c r="J21" i="19"/>
  <c r="I21" i="19"/>
  <c r="H21" i="19"/>
  <c r="G21" i="19"/>
  <c r="F20" i="19"/>
  <c r="E20" i="19"/>
  <c r="F19" i="19"/>
  <c r="E19" i="19"/>
  <c r="F18" i="19"/>
  <c r="E18" i="19"/>
  <c r="F17" i="19"/>
  <c r="E17" i="19"/>
  <c r="F16" i="19"/>
  <c r="E16" i="19"/>
  <c r="F15" i="19"/>
  <c r="E15" i="19"/>
  <c r="F14" i="19"/>
  <c r="E14" i="19"/>
  <c r="D14" i="19" s="1"/>
  <c r="L13" i="19"/>
  <c r="K13" i="19"/>
  <c r="J13" i="19"/>
  <c r="I13" i="19"/>
  <c r="H13" i="19"/>
  <c r="G13" i="19"/>
  <c r="E28" i="21" l="1"/>
  <c r="E31" i="21"/>
  <c r="G45" i="25"/>
  <c r="E10" i="21"/>
  <c r="E14" i="21"/>
  <c r="E45" i="29"/>
  <c r="D35" i="27"/>
  <c r="E44" i="25"/>
  <c r="E34" i="25"/>
  <c r="E43" i="21"/>
  <c r="E40" i="21"/>
  <c r="E39" i="21"/>
  <c r="J45" i="21"/>
  <c r="J46" i="21" s="1"/>
  <c r="F44" i="21"/>
  <c r="E36" i="21"/>
  <c r="I45" i="21"/>
  <c r="I46" i="21" s="1"/>
  <c r="G44" i="21"/>
  <c r="E35" i="21"/>
  <c r="M45" i="21"/>
  <c r="M46" i="21" s="1"/>
  <c r="K45" i="21"/>
  <c r="E30" i="21"/>
  <c r="E27" i="21"/>
  <c r="H46" i="21"/>
  <c r="G34" i="21"/>
  <c r="F34" i="21"/>
  <c r="L45" i="21"/>
  <c r="E17" i="21"/>
  <c r="E13" i="21"/>
  <c r="E7" i="21"/>
  <c r="G18" i="21"/>
  <c r="F18" i="21"/>
  <c r="D21" i="23"/>
  <c r="F35" i="23"/>
  <c r="D18" i="19"/>
  <c r="D26" i="19"/>
  <c r="D24" i="19"/>
  <c r="D16" i="19"/>
  <c r="D31" i="19"/>
  <c r="E35" i="23"/>
  <c r="E46" i="29"/>
  <c r="D33" i="23"/>
  <c r="E38" i="21"/>
  <c r="E13" i="19"/>
  <c r="F21" i="19"/>
  <c r="E24" i="21"/>
  <c r="F27" i="19"/>
  <c r="F33" i="19"/>
  <c r="E42" i="21"/>
  <c r="D19" i="19"/>
  <c r="D25" i="19"/>
  <c r="E6" i="21"/>
  <c r="E32" i="21"/>
  <c r="E11" i="21"/>
  <c r="E15" i="21"/>
  <c r="E19" i="21"/>
  <c r="E22" i="21"/>
  <c r="E26" i="21"/>
  <c r="F45" i="25"/>
  <c r="E45" i="25" s="1"/>
  <c r="G46" i="25"/>
  <c r="E18" i="25"/>
  <c r="H46" i="25"/>
  <c r="F46" i="25" s="1"/>
  <c r="D13" i="23"/>
  <c r="E4" i="21"/>
  <c r="E12" i="21"/>
  <c r="E25" i="21"/>
  <c r="E33" i="21"/>
  <c r="E41" i="21"/>
  <c r="E8" i="21"/>
  <c r="E16" i="21"/>
  <c r="E21" i="21"/>
  <c r="E29" i="21"/>
  <c r="E37" i="21"/>
  <c r="D30" i="19"/>
  <c r="D32" i="19"/>
  <c r="D34" i="19"/>
  <c r="D15" i="19"/>
  <c r="D17" i="19"/>
  <c r="D22" i="19"/>
  <c r="E27" i="19"/>
  <c r="E33" i="19"/>
  <c r="J35" i="19"/>
  <c r="H35" i="19"/>
  <c r="E21" i="19"/>
  <c r="K35" i="19"/>
  <c r="D29" i="19"/>
  <c r="L35" i="19"/>
  <c r="I35" i="19"/>
  <c r="D20" i="19"/>
  <c r="D23" i="19"/>
  <c r="D28" i="19"/>
  <c r="G35" i="19"/>
  <c r="F13" i="19"/>
  <c r="S44" i="17"/>
  <c r="R44" i="17"/>
  <c r="Q44" i="17"/>
  <c r="P44" i="17"/>
  <c r="O44" i="17"/>
  <c r="N44" i="17"/>
  <c r="M44" i="17"/>
  <c r="L44" i="17"/>
  <c r="K44" i="17"/>
  <c r="J44" i="17"/>
  <c r="I44" i="17"/>
  <c r="H44" i="17"/>
  <c r="G43" i="17"/>
  <c r="F43" i="17"/>
  <c r="G42" i="17"/>
  <c r="F42" i="17"/>
  <c r="G41" i="17"/>
  <c r="F41" i="17"/>
  <c r="G40" i="17"/>
  <c r="F40" i="17"/>
  <c r="G39" i="17"/>
  <c r="F39" i="17"/>
  <c r="G38" i="17"/>
  <c r="F38" i="17"/>
  <c r="G37" i="17"/>
  <c r="F37" i="17"/>
  <c r="G36" i="17"/>
  <c r="F36" i="17"/>
  <c r="G35" i="17"/>
  <c r="F35" i="17"/>
  <c r="S34" i="17"/>
  <c r="S45" i="17" s="1"/>
  <c r="R34" i="17"/>
  <c r="R45" i="17" s="1"/>
  <c r="Q34" i="17"/>
  <c r="Q45" i="17" s="1"/>
  <c r="P34" i="17"/>
  <c r="O34" i="17"/>
  <c r="O45" i="17" s="1"/>
  <c r="N34" i="17"/>
  <c r="N45" i="17" s="1"/>
  <c r="M34" i="17"/>
  <c r="M45" i="17" s="1"/>
  <c r="L34" i="17"/>
  <c r="K34" i="17"/>
  <c r="K45" i="17" s="1"/>
  <c r="J34" i="17"/>
  <c r="J45" i="17" s="1"/>
  <c r="I34" i="17"/>
  <c r="I45" i="17" s="1"/>
  <c r="H34" i="17"/>
  <c r="G33" i="17"/>
  <c r="F33" i="17"/>
  <c r="G32" i="17"/>
  <c r="F32" i="17"/>
  <c r="G31" i="17"/>
  <c r="F31" i="17"/>
  <c r="G30" i="17"/>
  <c r="F30" i="17"/>
  <c r="G29" i="17"/>
  <c r="F29" i="17"/>
  <c r="G28" i="17"/>
  <c r="F28" i="17"/>
  <c r="G27" i="17"/>
  <c r="F27" i="17"/>
  <c r="G26" i="17"/>
  <c r="F26" i="17"/>
  <c r="G25" i="17"/>
  <c r="F25" i="17"/>
  <c r="G24" i="17"/>
  <c r="F24" i="17"/>
  <c r="G23" i="17"/>
  <c r="F23" i="17"/>
  <c r="G22" i="17"/>
  <c r="F22" i="17"/>
  <c r="G21" i="17"/>
  <c r="F21" i="17"/>
  <c r="G20" i="17"/>
  <c r="F20" i="17"/>
  <c r="G19" i="17"/>
  <c r="F19" i="17"/>
  <c r="S18" i="17"/>
  <c r="S46" i="17" s="1"/>
  <c r="R18" i="17"/>
  <c r="Q18" i="17"/>
  <c r="P18" i="17"/>
  <c r="O18" i="17"/>
  <c r="O46" i="17" s="1"/>
  <c r="N18" i="17"/>
  <c r="M18" i="17"/>
  <c r="L18" i="17"/>
  <c r="K18" i="17"/>
  <c r="K46" i="17" s="1"/>
  <c r="J18" i="17"/>
  <c r="I18" i="17"/>
  <c r="H18" i="17"/>
  <c r="G17" i="17"/>
  <c r="F17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9" i="17"/>
  <c r="F9" i="17"/>
  <c r="G8" i="17"/>
  <c r="F8" i="17"/>
  <c r="E8" i="17" s="1"/>
  <c r="G7" i="17"/>
  <c r="F7" i="17"/>
  <c r="G6" i="17"/>
  <c r="F6" i="17"/>
  <c r="E6" i="17" s="1"/>
  <c r="G5" i="17"/>
  <c r="F5" i="17"/>
  <c r="G4" i="17"/>
  <c r="F4" i="17"/>
  <c r="E4" i="17" s="1"/>
  <c r="F34" i="15"/>
  <c r="E34" i="15"/>
  <c r="R33" i="15"/>
  <c r="Q33" i="15"/>
  <c r="P33" i="15"/>
  <c r="N33" i="15"/>
  <c r="M33" i="15"/>
  <c r="K33" i="15"/>
  <c r="J33" i="15"/>
  <c r="I33" i="15"/>
  <c r="H33" i="15"/>
  <c r="G33" i="15"/>
  <c r="F32" i="15"/>
  <c r="E32" i="15"/>
  <c r="F31" i="15"/>
  <c r="E31" i="15"/>
  <c r="F30" i="15"/>
  <c r="E30" i="15"/>
  <c r="F29" i="15"/>
  <c r="E29" i="15"/>
  <c r="F28" i="15"/>
  <c r="E28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6" i="15"/>
  <c r="E26" i="15"/>
  <c r="F25" i="15"/>
  <c r="E25" i="15"/>
  <c r="F24" i="15"/>
  <c r="E24" i="15"/>
  <c r="F23" i="15"/>
  <c r="E23" i="15"/>
  <c r="F22" i="15"/>
  <c r="E22" i="15"/>
  <c r="R21" i="15"/>
  <c r="Q21" i="15"/>
  <c r="P21" i="15"/>
  <c r="O21" i="15"/>
  <c r="N21" i="15"/>
  <c r="M21" i="15"/>
  <c r="L21" i="15"/>
  <c r="K21" i="15"/>
  <c r="J21" i="15"/>
  <c r="I21" i="15"/>
  <c r="H21" i="15"/>
  <c r="F20" i="15"/>
  <c r="E20" i="15"/>
  <c r="F19" i="15"/>
  <c r="E19" i="15"/>
  <c r="F18" i="15"/>
  <c r="E18" i="15"/>
  <c r="F17" i="15"/>
  <c r="E17" i="15"/>
  <c r="F16" i="15"/>
  <c r="E16" i="15"/>
  <c r="F15" i="15"/>
  <c r="E15" i="15"/>
  <c r="F14" i="15"/>
  <c r="E14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2" i="15"/>
  <c r="E12" i="15"/>
  <c r="F11" i="15"/>
  <c r="E11" i="15"/>
  <c r="F10" i="15"/>
  <c r="E10" i="15"/>
  <c r="F9" i="15"/>
  <c r="E9" i="15"/>
  <c r="F8" i="15"/>
  <c r="E8" i="15"/>
  <c r="F7" i="15"/>
  <c r="E7" i="15"/>
  <c r="F6" i="15"/>
  <c r="E6" i="15"/>
  <c r="F5" i="15"/>
  <c r="E5" i="15"/>
  <c r="F4" i="15"/>
  <c r="E4" i="15"/>
  <c r="E9" i="17" l="1"/>
  <c r="E13" i="17"/>
  <c r="E14" i="17"/>
  <c r="E16" i="17"/>
  <c r="E22" i="17"/>
  <c r="E24" i="17"/>
  <c r="E26" i="17"/>
  <c r="E29" i="17"/>
  <c r="E30" i="17"/>
  <c r="E37" i="17"/>
  <c r="E42" i="17"/>
  <c r="D8" i="15"/>
  <c r="J46" i="17"/>
  <c r="N46" i="17"/>
  <c r="R46" i="17"/>
  <c r="H45" i="17"/>
  <c r="H46" i="17" s="1"/>
  <c r="L45" i="17"/>
  <c r="P45" i="17"/>
  <c r="P46" i="17" s="1"/>
  <c r="D7" i="15"/>
  <c r="E7" i="17"/>
  <c r="E35" i="17"/>
  <c r="E46" i="25"/>
  <c r="G45" i="21"/>
  <c r="E44" i="21"/>
  <c r="F45" i="21"/>
  <c r="E45" i="21" s="1"/>
  <c r="K46" i="21"/>
  <c r="G46" i="21" s="1"/>
  <c r="E34" i="21"/>
  <c r="L46" i="21"/>
  <c r="F46" i="21" s="1"/>
  <c r="E18" i="21"/>
  <c r="E43" i="17"/>
  <c r="E41" i="17"/>
  <c r="E39" i="17"/>
  <c r="F44" i="17"/>
  <c r="E33" i="17"/>
  <c r="E31" i="17"/>
  <c r="E28" i="17"/>
  <c r="E27" i="17"/>
  <c r="G34" i="17"/>
  <c r="E23" i="17"/>
  <c r="E21" i="17"/>
  <c r="E19" i="17"/>
  <c r="E15" i="17"/>
  <c r="E11" i="17"/>
  <c r="G18" i="17"/>
  <c r="D35" i="23"/>
  <c r="D27" i="19"/>
  <c r="D21" i="19"/>
  <c r="F35" i="19"/>
  <c r="D33" i="19"/>
  <c r="D19" i="15"/>
  <c r="M35" i="15"/>
  <c r="D22" i="15"/>
  <c r="D25" i="15"/>
  <c r="D28" i="15"/>
  <c r="D32" i="15"/>
  <c r="D24" i="15"/>
  <c r="D14" i="15"/>
  <c r="D11" i="15"/>
  <c r="D13" i="19"/>
  <c r="E35" i="19"/>
  <c r="E10" i="17"/>
  <c r="E17" i="17"/>
  <c r="E36" i="17"/>
  <c r="E20" i="17"/>
  <c r="F34" i="17"/>
  <c r="E40" i="17"/>
  <c r="E5" i="17"/>
  <c r="E12" i="17"/>
  <c r="E25" i="17"/>
  <c r="E32" i="17"/>
  <c r="E38" i="17"/>
  <c r="D12" i="15"/>
  <c r="D5" i="15"/>
  <c r="D9" i="15"/>
  <c r="D20" i="15"/>
  <c r="E27" i="15"/>
  <c r="I35" i="15"/>
  <c r="Q35" i="15"/>
  <c r="D17" i="15"/>
  <c r="G45" i="17"/>
  <c r="L46" i="17"/>
  <c r="I46" i="17"/>
  <c r="M46" i="17"/>
  <c r="Q46" i="17"/>
  <c r="G44" i="17"/>
  <c r="F18" i="17"/>
  <c r="E18" i="17" s="1"/>
  <c r="E21" i="15"/>
  <c r="D30" i="15"/>
  <c r="D4" i="15"/>
  <c r="D6" i="15"/>
  <c r="D16" i="15"/>
  <c r="D18" i="15"/>
  <c r="F21" i="15"/>
  <c r="D26" i="15"/>
  <c r="D10" i="15"/>
  <c r="D15" i="15"/>
  <c r="D23" i="15"/>
  <c r="D29" i="15"/>
  <c r="D31" i="15"/>
  <c r="K35" i="15"/>
  <c r="O35" i="15"/>
  <c r="E13" i="15"/>
  <c r="D34" i="15"/>
  <c r="F33" i="15"/>
  <c r="H35" i="15"/>
  <c r="L35" i="15"/>
  <c r="P35" i="15"/>
  <c r="F27" i="15"/>
  <c r="N35" i="15"/>
  <c r="R35" i="15"/>
  <c r="E33" i="15"/>
  <c r="J35" i="15"/>
  <c r="F13" i="15"/>
  <c r="G35" i="15"/>
  <c r="D35" i="19" l="1"/>
  <c r="F45" i="17"/>
  <c r="E46" i="21"/>
  <c r="E44" i="17"/>
  <c r="E34" i="17"/>
  <c r="D27" i="15"/>
  <c r="G46" i="17"/>
  <c r="E45" i="17"/>
  <c r="F46" i="17"/>
  <c r="F35" i="15"/>
  <c r="D13" i="15"/>
  <c r="D21" i="15"/>
  <c r="E35" i="15"/>
  <c r="D33" i="15"/>
  <c r="D35" i="15" l="1"/>
  <c r="E46" i="17"/>
  <c r="H18" i="8" l="1"/>
  <c r="G44" i="8"/>
  <c r="Q34" i="8"/>
  <c r="Q45" i="8" s="1"/>
  <c r="I34" i="8"/>
  <c r="I45" i="8" s="1"/>
  <c r="J34" i="8"/>
  <c r="J45" i="8" s="1"/>
  <c r="K34" i="8"/>
  <c r="K45" i="8" s="1"/>
  <c r="L34" i="8"/>
  <c r="L45" i="8" s="1"/>
  <c r="M34" i="8"/>
  <c r="M45" i="8" s="1"/>
  <c r="N34" i="8"/>
  <c r="N45" i="8" s="1"/>
  <c r="O34" i="8"/>
  <c r="O45" i="8" s="1"/>
  <c r="P34" i="8"/>
  <c r="P45" i="8" s="1"/>
  <c r="H34" i="8"/>
  <c r="H45" i="8" s="1"/>
  <c r="F35" i="8"/>
  <c r="G35" i="8"/>
  <c r="G36" i="8"/>
  <c r="G37" i="8"/>
  <c r="G38" i="8"/>
  <c r="G39" i="8"/>
  <c r="G40" i="8"/>
  <c r="G41" i="8"/>
  <c r="G42" i="8"/>
  <c r="G43" i="8"/>
  <c r="G28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E28" i="8" s="1"/>
  <c r="F29" i="8"/>
  <c r="G29" i="8"/>
  <c r="F30" i="8"/>
  <c r="G30" i="8"/>
  <c r="E30" i="8" s="1"/>
  <c r="F31" i="8"/>
  <c r="G31" i="8"/>
  <c r="F32" i="8"/>
  <c r="G32" i="8"/>
  <c r="F33" i="8"/>
  <c r="G33" i="8"/>
  <c r="G20" i="8"/>
  <c r="F20" i="8"/>
  <c r="F19" i="8"/>
  <c r="I18" i="8"/>
  <c r="F5" i="8"/>
  <c r="G4" i="8"/>
  <c r="F4" i="8"/>
  <c r="K13" i="7"/>
  <c r="H13" i="7"/>
  <c r="G13" i="7"/>
  <c r="Q18" i="8"/>
  <c r="J18" i="8"/>
  <c r="K18" i="8"/>
  <c r="L18" i="8"/>
  <c r="M18" i="8"/>
  <c r="N18" i="8"/>
  <c r="O18" i="8"/>
  <c r="P18" i="8"/>
  <c r="G17" i="8"/>
  <c r="F6" i="8"/>
  <c r="G6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E13" i="8" s="1"/>
  <c r="F14" i="8"/>
  <c r="G14" i="8"/>
  <c r="F15" i="8"/>
  <c r="G15" i="8"/>
  <c r="F16" i="8"/>
  <c r="G16" i="8"/>
  <c r="E16" i="8" s="1"/>
  <c r="F17" i="8"/>
  <c r="G5" i="8"/>
  <c r="P33" i="7"/>
  <c r="I33" i="7"/>
  <c r="J33" i="7"/>
  <c r="K33" i="7"/>
  <c r="L33" i="7"/>
  <c r="M33" i="7"/>
  <c r="N33" i="7"/>
  <c r="O33" i="7"/>
  <c r="H33" i="7"/>
  <c r="G33" i="7"/>
  <c r="P27" i="7"/>
  <c r="I27" i="7"/>
  <c r="J27" i="7"/>
  <c r="K27" i="7"/>
  <c r="L27" i="7"/>
  <c r="M27" i="7"/>
  <c r="N27" i="7"/>
  <c r="O27" i="7"/>
  <c r="H27" i="7"/>
  <c r="G27" i="7"/>
  <c r="I21" i="7"/>
  <c r="H21" i="7"/>
  <c r="G21" i="7"/>
  <c r="J21" i="7"/>
  <c r="K21" i="7"/>
  <c r="L21" i="7"/>
  <c r="M21" i="7"/>
  <c r="N21" i="7"/>
  <c r="O21" i="7"/>
  <c r="P21" i="7"/>
  <c r="I13" i="7"/>
  <c r="J13" i="7"/>
  <c r="L13" i="7"/>
  <c r="M13" i="7"/>
  <c r="N13" i="7"/>
  <c r="O13" i="7"/>
  <c r="P13" i="7"/>
  <c r="F4" i="7"/>
  <c r="F5" i="7"/>
  <c r="F6" i="7"/>
  <c r="F7" i="7"/>
  <c r="F8" i="7"/>
  <c r="F9" i="7"/>
  <c r="F10" i="7"/>
  <c r="F11" i="7"/>
  <c r="F12" i="7"/>
  <c r="F14" i="7"/>
  <c r="F15" i="7"/>
  <c r="F16" i="7"/>
  <c r="F17" i="7"/>
  <c r="F18" i="7"/>
  <c r="F19" i="7"/>
  <c r="F20" i="7"/>
  <c r="F22" i="7"/>
  <c r="F23" i="7"/>
  <c r="F24" i="7"/>
  <c r="F25" i="7"/>
  <c r="F26" i="7"/>
  <c r="F28" i="7"/>
  <c r="F29" i="7"/>
  <c r="F30" i="7"/>
  <c r="F31" i="7"/>
  <c r="F32" i="7"/>
  <c r="F34" i="7"/>
  <c r="E5" i="7"/>
  <c r="E6" i="7"/>
  <c r="E7" i="7"/>
  <c r="E8" i="7"/>
  <c r="E9" i="7"/>
  <c r="E10" i="7"/>
  <c r="E11" i="7"/>
  <c r="E12" i="7"/>
  <c r="E14" i="7"/>
  <c r="D14" i="7" s="1"/>
  <c r="E15" i="7"/>
  <c r="E16" i="7"/>
  <c r="E17" i="7"/>
  <c r="E18" i="7"/>
  <c r="E19" i="7"/>
  <c r="E20" i="7"/>
  <c r="E22" i="7"/>
  <c r="E23" i="7"/>
  <c r="E24" i="7"/>
  <c r="E25" i="7"/>
  <c r="E26" i="7"/>
  <c r="E28" i="7"/>
  <c r="E29" i="7"/>
  <c r="E30" i="7"/>
  <c r="E31" i="7"/>
  <c r="E32" i="7"/>
  <c r="E34" i="7"/>
  <c r="E4" i="7"/>
  <c r="E33" i="8" l="1"/>
  <c r="D30" i="7"/>
  <c r="E17" i="8"/>
  <c r="E6" i="8"/>
  <c r="E31" i="8"/>
  <c r="E15" i="8"/>
  <c r="E11" i="8"/>
  <c r="E10" i="8"/>
  <c r="E9" i="8"/>
  <c r="E8" i="8"/>
  <c r="E7" i="8"/>
  <c r="E5" i="8"/>
  <c r="D19" i="7"/>
  <c r="D10" i="7"/>
  <c r="J35" i="7"/>
  <c r="D25" i="7"/>
  <c r="D26" i="7"/>
  <c r="E33" i="7"/>
  <c r="D23" i="7"/>
  <c r="E12" i="8"/>
  <c r="E4" i="8"/>
  <c r="E32" i="8"/>
  <c r="E22" i="8"/>
  <c r="F27" i="7"/>
  <c r="D5" i="7"/>
  <c r="D17" i="7"/>
  <c r="D34" i="7"/>
  <c r="F13" i="7"/>
  <c r="E27" i="7"/>
  <c r="N35" i="7"/>
  <c r="D18" i="7"/>
  <c r="D9" i="7"/>
  <c r="M46" i="8"/>
  <c r="I46" i="8"/>
  <c r="G34" i="8"/>
  <c r="H46" i="8"/>
  <c r="O46" i="8"/>
  <c r="K46" i="8"/>
  <c r="P46" i="8"/>
  <c r="L46" i="8"/>
  <c r="F34" i="8"/>
  <c r="Q46" i="8"/>
  <c r="N46" i="8"/>
  <c r="J46" i="8"/>
  <c r="E26" i="8"/>
  <c r="E24" i="8"/>
  <c r="E14" i="8"/>
  <c r="G18" i="8"/>
  <c r="F33" i="7"/>
  <c r="M35" i="7"/>
  <c r="G35" i="7"/>
  <c r="I35" i="7"/>
  <c r="P35" i="7"/>
  <c r="O35" i="7"/>
  <c r="K35" i="7"/>
  <c r="H35" i="7"/>
  <c r="E13" i="7"/>
  <c r="D4" i="7"/>
  <c r="L35" i="7"/>
  <c r="F36" i="8"/>
  <c r="F38" i="8"/>
  <c r="E38" i="8" s="1"/>
  <c r="E35" i="8"/>
  <c r="E20" i="8"/>
  <c r="E19" i="8"/>
  <c r="E21" i="8"/>
  <c r="E23" i="8"/>
  <c r="E25" i="8"/>
  <c r="E27" i="8"/>
  <c r="E36" i="8"/>
  <c r="E29" i="8"/>
  <c r="F18" i="8"/>
  <c r="F21" i="7"/>
  <c r="D12" i="7"/>
  <c r="D8" i="7"/>
  <c r="E21" i="7"/>
  <c r="D32" i="7"/>
  <c r="D28" i="7"/>
  <c r="D24" i="7"/>
  <c r="D20" i="7"/>
  <c r="D16" i="7"/>
  <c r="D7" i="7"/>
  <c r="D11" i="7"/>
  <c r="D6" i="7"/>
  <c r="D15" i="7"/>
  <c r="D22" i="7"/>
  <c r="D29" i="7"/>
  <c r="D31" i="7"/>
  <c r="E34" i="8" l="1"/>
  <c r="E18" i="8"/>
  <c r="D33" i="7"/>
  <c r="D27" i="7"/>
  <c r="D21" i="7"/>
  <c r="D13" i="7"/>
  <c r="G46" i="8"/>
  <c r="G45" i="8"/>
  <c r="E35" i="7"/>
  <c r="F35" i="7"/>
  <c r="F37" i="8"/>
  <c r="E37" i="8" s="1"/>
  <c r="D35" i="7" l="1"/>
  <c r="F39" i="8"/>
  <c r="E39" i="8" s="1"/>
  <c r="F40" i="8" l="1"/>
  <c r="E40" i="8" s="1"/>
  <c r="F41" i="8"/>
  <c r="E41" i="8" s="1"/>
  <c r="F42" i="8" l="1"/>
  <c r="E42" i="8" s="1"/>
  <c r="F43" i="8"/>
  <c r="E43" i="8" s="1"/>
  <c r="F44" i="8" l="1"/>
  <c r="E44" i="8" s="1"/>
  <c r="F45" i="8" l="1"/>
  <c r="E45" i="8" s="1"/>
  <c r="F46" i="8"/>
  <c r="E46" i="8" s="1"/>
</calcChain>
</file>

<file path=xl/sharedStrings.xml><?xml version="1.0" encoding="utf-8"?>
<sst xmlns="http://schemas.openxmlformats.org/spreadsheetml/2006/main" count="1349" uniqueCount="142">
  <si>
    <t>計</t>
  </si>
  <si>
    <t>男</t>
  </si>
  <si>
    <t>女</t>
  </si>
  <si>
    <t>頭　部</t>
    <phoneticPr fontId="4"/>
  </si>
  <si>
    <t>顔部</t>
    <rPh sb="0" eb="1">
      <t>カオ</t>
    </rPh>
    <rPh sb="1" eb="2">
      <t>ブ</t>
    </rPh>
    <phoneticPr fontId="4"/>
  </si>
  <si>
    <t xml:space="preserve">  前額部</t>
    <phoneticPr fontId="4"/>
  </si>
  <si>
    <t xml:space="preserve">  眼部</t>
    <phoneticPr fontId="4"/>
  </si>
  <si>
    <t xml:space="preserve">  頬部</t>
    <phoneticPr fontId="4"/>
  </si>
  <si>
    <t xml:space="preserve">  耳部</t>
    <phoneticPr fontId="4"/>
  </si>
  <si>
    <t xml:space="preserve">  鼻部</t>
    <phoneticPr fontId="4"/>
  </si>
  <si>
    <t xml:space="preserve">  口部</t>
    <phoneticPr fontId="4"/>
  </si>
  <si>
    <t xml:space="preserve">  歯部</t>
    <phoneticPr fontId="4"/>
  </si>
  <si>
    <t xml:space="preserve">  顎部</t>
    <phoneticPr fontId="4"/>
  </si>
  <si>
    <t>計</t>
    <rPh sb="0" eb="1">
      <t>ケイ</t>
    </rPh>
    <phoneticPr fontId="4"/>
  </si>
  <si>
    <t>体幹部</t>
    <phoneticPr fontId="4"/>
  </si>
  <si>
    <t xml:space="preserve">  肩部</t>
    <phoneticPr fontId="4"/>
  </si>
  <si>
    <t xml:space="preserve">  胸部</t>
    <phoneticPr fontId="4"/>
  </si>
  <si>
    <t xml:space="preserve">  腹部</t>
    <phoneticPr fontId="4"/>
  </si>
  <si>
    <t xml:space="preserve">  臀部</t>
    <phoneticPr fontId="4"/>
  </si>
  <si>
    <t>上肢部</t>
    <phoneticPr fontId="4"/>
  </si>
  <si>
    <t xml:space="preserve">  上腕部</t>
    <phoneticPr fontId="4"/>
  </si>
  <si>
    <t xml:space="preserve">  肘部</t>
    <phoneticPr fontId="4"/>
  </si>
  <si>
    <t xml:space="preserve">  前腕部</t>
    <phoneticPr fontId="4"/>
  </si>
  <si>
    <t xml:space="preserve">  手関節</t>
  </si>
  <si>
    <t xml:space="preserve">  手・手指部</t>
    <phoneticPr fontId="4"/>
  </si>
  <si>
    <t>下肢部</t>
    <rPh sb="0" eb="2">
      <t>カシ</t>
    </rPh>
    <rPh sb="2" eb="3">
      <t>ブ</t>
    </rPh>
    <phoneticPr fontId="4"/>
  </si>
  <si>
    <t xml:space="preserve">  下腿部</t>
    <phoneticPr fontId="4"/>
  </si>
  <si>
    <t xml:space="preserve">  足関節</t>
  </si>
  <si>
    <t xml:space="preserve">  足・足指部</t>
    <phoneticPr fontId="4"/>
  </si>
  <si>
    <t>その他</t>
    <rPh sb="2" eb="3">
      <t>タ</t>
    </rPh>
    <phoneticPr fontId="4"/>
  </si>
  <si>
    <t>合　　　　計</t>
    <rPh sb="0" eb="1">
      <t>ゴウ</t>
    </rPh>
    <rPh sb="5" eb="6">
      <t>ケイ</t>
    </rPh>
    <phoneticPr fontId="4"/>
  </si>
  <si>
    <t>区　　　分</t>
  </si>
  <si>
    <t>負　　　　　　傷</t>
    <rPh sb="0" eb="1">
      <t>フ</t>
    </rPh>
    <rPh sb="7" eb="8">
      <t>キズ</t>
    </rPh>
    <phoneticPr fontId="4"/>
  </si>
  <si>
    <t>骨折</t>
    <rPh sb="0" eb="2">
      <t>コッセツ</t>
    </rPh>
    <phoneticPr fontId="4"/>
  </si>
  <si>
    <t>捻挫</t>
    <rPh sb="0" eb="2">
      <t>ネンザ</t>
    </rPh>
    <phoneticPr fontId="4"/>
  </si>
  <si>
    <t>脱臼</t>
    <rPh sb="0" eb="2">
      <t>ダッキュウ</t>
    </rPh>
    <phoneticPr fontId="4"/>
  </si>
  <si>
    <t>挫傷・打撲</t>
    <rPh sb="0" eb="2">
      <t>ザショウ</t>
    </rPh>
    <rPh sb="3" eb="5">
      <t>ダボク</t>
    </rPh>
    <phoneticPr fontId="4"/>
  </si>
  <si>
    <t>靱帯損傷・断裂</t>
    <rPh sb="0" eb="2">
      <t>ジンタイ</t>
    </rPh>
    <rPh sb="2" eb="4">
      <t>ソンショウ</t>
    </rPh>
    <rPh sb="5" eb="7">
      <t>ダンレツ</t>
    </rPh>
    <phoneticPr fontId="4"/>
  </si>
  <si>
    <t>挫創</t>
    <rPh sb="0" eb="2">
      <t>ザソウ</t>
    </rPh>
    <phoneticPr fontId="4"/>
  </si>
  <si>
    <t>切創</t>
    <rPh sb="0" eb="2">
      <t>セッソウ</t>
    </rPh>
    <phoneticPr fontId="4"/>
  </si>
  <si>
    <t>刺創</t>
    <rPh sb="0" eb="1">
      <t>サ</t>
    </rPh>
    <rPh sb="1" eb="2">
      <t>ソウ</t>
    </rPh>
    <phoneticPr fontId="4"/>
  </si>
  <si>
    <t>割創</t>
    <rPh sb="0" eb="1">
      <t>ワ</t>
    </rPh>
    <rPh sb="1" eb="2">
      <t>ソウ</t>
    </rPh>
    <phoneticPr fontId="4"/>
  </si>
  <si>
    <t>裂創</t>
    <rPh sb="0" eb="1">
      <t>レツ</t>
    </rPh>
    <rPh sb="1" eb="2">
      <t>ソウ</t>
    </rPh>
    <phoneticPr fontId="4"/>
  </si>
  <si>
    <t>擦過傷</t>
    <rPh sb="0" eb="3">
      <t>サッカショウ</t>
    </rPh>
    <phoneticPr fontId="4"/>
  </si>
  <si>
    <t>熱傷・火傷</t>
    <rPh sb="0" eb="2">
      <t>ネッショウ</t>
    </rPh>
    <rPh sb="3" eb="5">
      <t>ヤケド</t>
    </rPh>
    <phoneticPr fontId="4"/>
  </si>
  <si>
    <t>歯牙破折</t>
    <rPh sb="0" eb="1">
      <t>ハ</t>
    </rPh>
    <rPh sb="1" eb="2">
      <t>キバ</t>
    </rPh>
    <rPh sb="2" eb="3">
      <t>ヤブ</t>
    </rPh>
    <rPh sb="3" eb="4">
      <t>オ</t>
    </rPh>
    <phoneticPr fontId="4"/>
  </si>
  <si>
    <t>負傷の計</t>
    <rPh sb="0" eb="2">
      <t>フショウ</t>
    </rPh>
    <rPh sb="3" eb="4">
      <t>ケイ</t>
    </rPh>
    <phoneticPr fontId="4"/>
  </si>
  <si>
    <t>疾　　　　　　病</t>
    <rPh sb="0" eb="1">
      <t>シツ</t>
    </rPh>
    <rPh sb="7" eb="8">
      <t>ビョウ</t>
    </rPh>
    <phoneticPr fontId="4"/>
  </si>
  <si>
    <t>食中毒</t>
    <rPh sb="0" eb="3">
      <t>ショクチュウドク</t>
    </rPh>
    <phoneticPr fontId="4"/>
  </si>
  <si>
    <t>食中毒以外の中毒</t>
    <rPh sb="0" eb="3">
      <t>ショクチュウドク</t>
    </rPh>
    <rPh sb="3" eb="5">
      <t>イガイ</t>
    </rPh>
    <rPh sb="6" eb="8">
      <t>チュウドク</t>
    </rPh>
    <phoneticPr fontId="4"/>
  </si>
  <si>
    <t>熱中症</t>
    <rPh sb="0" eb="2">
      <t>ネッチュウ</t>
    </rPh>
    <rPh sb="2" eb="3">
      <t>ショウ</t>
    </rPh>
    <phoneticPr fontId="4"/>
  </si>
  <si>
    <t>溺水</t>
    <rPh sb="0" eb="1">
      <t>デキ</t>
    </rPh>
    <rPh sb="1" eb="2">
      <t>ミズ</t>
    </rPh>
    <phoneticPr fontId="4"/>
  </si>
  <si>
    <t>異物の嚥下・迷入</t>
    <rPh sb="0" eb="2">
      <t>イブツ</t>
    </rPh>
    <rPh sb="3" eb="5">
      <t>エンゲ</t>
    </rPh>
    <rPh sb="6" eb="7">
      <t>メイ</t>
    </rPh>
    <rPh sb="7" eb="8">
      <t>ハイ</t>
    </rPh>
    <phoneticPr fontId="4"/>
  </si>
  <si>
    <t>接触性の皮膚炎</t>
    <rPh sb="0" eb="3">
      <t>セッショクセイ</t>
    </rPh>
    <rPh sb="4" eb="6">
      <t>ヒフ</t>
    </rPh>
    <rPh sb="6" eb="7">
      <t>エン</t>
    </rPh>
    <phoneticPr fontId="4"/>
  </si>
  <si>
    <t>脳・脊髄系の疾患</t>
    <rPh sb="0" eb="1">
      <t>ノウ</t>
    </rPh>
    <rPh sb="2" eb="4">
      <t>セキズイ</t>
    </rPh>
    <rPh sb="4" eb="5">
      <t>ケイ</t>
    </rPh>
    <rPh sb="6" eb="8">
      <t>シッカン</t>
    </rPh>
    <phoneticPr fontId="4"/>
  </si>
  <si>
    <t>心臓系の疾患</t>
    <rPh sb="0" eb="2">
      <t>シンゾウ</t>
    </rPh>
    <rPh sb="2" eb="3">
      <t>ケイ</t>
    </rPh>
    <rPh sb="4" eb="6">
      <t>シッカン</t>
    </rPh>
    <phoneticPr fontId="4"/>
  </si>
  <si>
    <t>肺その他の内臓系疾患</t>
    <rPh sb="0" eb="1">
      <t>ハイ</t>
    </rPh>
    <rPh sb="3" eb="4">
      <t>タ</t>
    </rPh>
    <rPh sb="5" eb="7">
      <t>ナイゾウ</t>
    </rPh>
    <rPh sb="7" eb="8">
      <t>ケイ</t>
    </rPh>
    <rPh sb="8" eb="10">
      <t>シッカン</t>
    </rPh>
    <phoneticPr fontId="4"/>
  </si>
  <si>
    <t>骨疾患</t>
    <rPh sb="0" eb="1">
      <t>ホネ</t>
    </rPh>
    <rPh sb="1" eb="3">
      <t>シッカン</t>
    </rPh>
    <phoneticPr fontId="4"/>
  </si>
  <si>
    <t>関節疾患</t>
    <rPh sb="0" eb="2">
      <t>カンセツ</t>
    </rPh>
    <rPh sb="2" eb="4">
      <t>シッカン</t>
    </rPh>
    <phoneticPr fontId="4"/>
  </si>
  <si>
    <t>筋腱疾患</t>
    <rPh sb="0" eb="1">
      <t>キン</t>
    </rPh>
    <rPh sb="1" eb="2">
      <t>ケン</t>
    </rPh>
    <rPh sb="2" eb="4">
      <t>シッカン</t>
    </rPh>
    <phoneticPr fontId="4"/>
  </si>
  <si>
    <t>皮膚疾患</t>
    <rPh sb="0" eb="2">
      <t>ヒフ</t>
    </rPh>
    <rPh sb="2" eb="4">
      <t>シッカン</t>
    </rPh>
    <phoneticPr fontId="4"/>
  </si>
  <si>
    <t>精神疾患</t>
    <rPh sb="0" eb="2">
      <t>セイシン</t>
    </rPh>
    <rPh sb="2" eb="4">
      <t>シッカン</t>
    </rPh>
    <phoneticPr fontId="4"/>
  </si>
  <si>
    <t>負傷に起因
する疾病</t>
    <rPh sb="0" eb="2">
      <t>フショウ</t>
    </rPh>
    <rPh sb="3" eb="5">
      <t>キイン</t>
    </rPh>
    <rPh sb="8" eb="10">
      <t>シッペイ</t>
    </rPh>
    <phoneticPr fontId="4"/>
  </si>
  <si>
    <t>疾病の計</t>
    <rPh sb="0" eb="2">
      <t>シッペイ</t>
    </rPh>
    <rPh sb="3" eb="4">
      <t>ケイ</t>
    </rPh>
    <phoneticPr fontId="4"/>
  </si>
  <si>
    <t>負傷・疾病の合計</t>
    <rPh sb="0" eb="2">
      <t>フショウ</t>
    </rPh>
    <rPh sb="3" eb="5">
      <t>シッペイ</t>
    </rPh>
    <rPh sb="6" eb="8">
      <t>ゴウケイ</t>
    </rPh>
    <phoneticPr fontId="4"/>
  </si>
  <si>
    <t xml:space="preserve">  胸部</t>
  </si>
  <si>
    <t xml:space="preserve">  腹部</t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</si>
  <si>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</si>
  <si>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</si>
  <si>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</si>
  <si>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</si>
  <si>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</si>
  <si>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</si>
  <si>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</si>
  <si>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 xml:space="preserve">  手関節</t>
    <phoneticPr fontId="4"/>
  </si>
  <si>
    <t>区　　　分</t>
    <phoneticPr fontId="4"/>
  </si>
  <si>
    <t>合　　計</t>
    <phoneticPr fontId="4"/>
  </si>
  <si>
    <t>体幹部</t>
    <phoneticPr fontId="4"/>
  </si>
  <si>
    <t xml:space="preserve">  肩部</t>
    <phoneticPr fontId="4"/>
  </si>
  <si>
    <t xml:space="preserve">  胸部</t>
    <phoneticPr fontId="4"/>
  </si>
  <si>
    <t xml:space="preserve">  腹部</t>
    <phoneticPr fontId="4"/>
  </si>
  <si>
    <t xml:space="preserve">  背部</t>
    <phoneticPr fontId="4"/>
  </si>
  <si>
    <t xml:space="preserve">  腰部</t>
    <phoneticPr fontId="4"/>
  </si>
  <si>
    <t xml:space="preserve">  臀部</t>
    <phoneticPr fontId="4"/>
  </si>
  <si>
    <t>上肢部</t>
    <phoneticPr fontId="4"/>
  </si>
  <si>
    <t xml:space="preserve">  上腕部</t>
    <phoneticPr fontId="4"/>
  </si>
  <si>
    <t xml:space="preserve">  肘部</t>
    <phoneticPr fontId="4"/>
  </si>
  <si>
    <t xml:space="preserve">  前腕部</t>
    <phoneticPr fontId="4"/>
  </si>
  <si>
    <t xml:space="preserve">  手・手指部</t>
    <phoneticPr fontId="4"/>
  </si>
  <si>
    <t xml:space="preserve">  大腿部・股関節</t>
    <phoneticPr fontId="4"/>
  </si>
  <si>
    <t xml:space="preserve">  膝部</t>
    <phoneticPr fontId="4"/>
  </si>
  <si>
    <t xml:space="preserve">  下腿部</t>
    <phoneticPr fontId="4"/>
  </si>
  <si>
    <t xml:space="preserve">  足・足指部</t>
    <phoneticPr fontId="4"/>
  </si>
  <si>
    <t>１年</t>
    <phoneticPr fontId="4"/>
  </si>
  <si>
    <t>２年</t>
    <phoneticPr fontId="4"/>
  </si>
  <si>
    <t>３年</t>
    <phoneticPr fontId="4"/>
  </si>
  <si>
    <t>４年</t>
    <phoneticPr fontId="4"/>
  </si>
  <si>
    <t>５年</t>
    <phoneticPr fontId="4"/>
  </si>
  <si>
    <t>６年</t>
    <phoneticPr fontId="4"/>
  </si>
  <si>
    <t>頭　部</t>
    <phoneticPr fontId="4"/>
  </si>
  <si>
    <t xml:space="preserve">  前額部</t>
    <phoneticPr fontId="4"/>
  </si>
  <si>
    <t xml:space="preserve">  眼部</t>
    <phoneticPr fontId="4"/>
  </si>
  <si>
    <t xml:space="preserve">  頬部</t>
    <phoneticPr fontId="4"/>
  </si>
  <si>
    <t xml:space="preserve">  耳部</t>
    <phoneticPr fontId="4"/>
  </si>
  <si>
    <t xml:space="preserve">  鼻部</t>
    <phoneticPr fontId="4"/>
  </si>
  <si>
    <t xml:space="preserve">  口部</t>
    <phoneticPr fontId="4"/>
  </si>
  <si>
    <t xml:space="preserve">  歯部</t>
    <phoneticPr fontId="4"/>
  </si>
  <si>
    <t xml:space="preserve">  顎部</t>
    <phoneticPr fontId="4"/>
  </si>
  <si>
    <t>体幹部</t>
    <phoneticPr fontId="4"/>
  </si>
  <si>
    <t xml:space="preserve">  肩部</t>
    <phoneticPr fontId="4"/>
  </si>
  <si>
    <t xml:space="preserve">  背部</t>
    <phoneticPr fontId="4"/>
  </si>
  <si>
    <t xml:space="preserve">  腰部</t>
    <phoneticPr fontId="4"/>
  </si>
  <si>
    <t xml:space="preserve">  臀部</t>
    <phoneticPr fontId="4"/>
  </si>
  <si>
    <t>上肢部</t>
    <phoneticPr fontId="4"/>
  </si>
  <si>
    <t xml:space="preserve">  上腕部</t>
    <phoneticPr fontId="4"/>
  </si>
  <si>
    <t xml:space="preserve">  肘部</t>
    <phoneticPr fontId="4"/>
  </si>
  <si>
    <t xml:space="preserve">  前腕部</t>
    <phoneticPr fontId="4"/>
  </si>
  <si>
    <t xml:space="preserve">  手・手指部</t>
    <phoneticPr fontId="4"/>
  </si>
  <si>
    <t xml:space="preserve">  大腿部・股関節</t>
    <phoneticPr fontId="4"/>
  </si>
  <si>
    <t xml:space="preserve">  膝部</t>
    <phoneticPr fontId="4"/>
  </si>
  <si>
    <t xml:space="preserve">  下腿部</t>
    <phoneticPr fontId="4"/>
  </si>
  <si>
    <t xml:space="preserve">  足・足指部</t>
    <phoneticPr fontId="4"/>
  </si>
  <si>
    <t>合　　計</t>
    <phoneticPr fontId="4"/>
  </si>
  <si>
    <t xml:space="preserve">  足関節</t>
    <phoneticPr fontId="4"/>
  </si>
  <si>
    <t>-</t>
  </si>
  <si>
    <t>３－１（１）　部位別、学年別件数表（小学校）</t>
    <rPh sb="7" eb="9">
      <t>ブイ</t>
    </rPh>
    <rPh sb="9" eb="10">
      <t>ベツ</t>
    </rPh>
    <rPh sb="11" eb="13">
      <t>ガクネン</t>
    </rPh>
    <rPh sb="13" eb="14">
      <t>ベツ</t>
    </rPh>
    <rPh sb="14" eb="16">
      <t>ケンスウ</t>
    </rPh>
    <rPh sb="16" eb="17">
      <t>ヒョウ</t>
    </rPh>
    <rPh sb="18" eb="21">
      <t>ショウガッコウ</t>
    </rPh>
    <phoneticPr fontId="1"/>
  </si>
  <si>
    <t>３－１（２）　負傷・疾病の種類別、学年別件数表（小学校）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ガクネン</t>
    </rPh>
    <rPh sb="19" eb="20">
      <t>ベツ</t>
    </rPh>
    <rPh sb="20" eb="22">
      <t>ケンスウ</t>
    </rPh>
    <rPh sb="22" eb="23">
      <t>ヒョウ</t>
    </rPh>
    <rPh sb="24" eb="27">
      <t>ショウガッコウ</t>
    </rPh>
    <phoneticPr fontId="1"/>
  </si>
  <si>
    <t>３－２（１）　部位別、学年別件数表（中学校）</t>
    <rPh sb="7" eb="9">
      <t>ブイ</t>
    </rPh>
    <rPh sb="9" eb="10">
      <t>ベツ</t>
    </rPh>
    <rPh sb="11" eb="13">
      <t>ガクネン</t>
    </rPh>
    <rPh sb="13" eb="14">
      <t>ベツ</t>
    </rPh>
    <rPh sb="14" eb="16">
      <t>ケンスウ</t>
    </rPh>
    <rPh sb="16" eb="17">
      <t>ヒョウ</t>
    </rPh>
    <rPh sb="18" eb="21">
      <t>チュウガッコウ</t>
    </rPh>
    <phoneticPr fontId="1"/>
  </si>
  <si>
    <t>３－２（２）　負傷・疾病の種類別、学年別件数表（中学校）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ガクネン</t>
    </rPh>
    <rPh sb="19" eb="20">
      <t>ベツ</t>
    </rPh>
    <rPh sb="20" eb="22">
      <t>ケンスウ</t>
    </rPh>
    <rPh sb="22" eb="23">
      <t>ヒョウ</t>
    </rPh>
    <rPh sb="24" eb="27">
      <t>チュウガッコウ</t>
    </rPh>
    <phoneticPr fontId="1"/>
  </si>
  <si>
    <t>外部衝撃、運動、心身負担の累積に起因する疾病</t>
    <rPh sb="0" eb="2">
      <t>ガイブ</t>
    </rPh>
    <rPh sb="2" eb="4">
      <t>ショウゲキ</t>
    </rPh>
    <rPh sb="5" eb="7">
      <t>ウンドウ</t>
    </rPh>
    <rPh sb="8" eb="10">
      <t>シンシン</t>
    </rPh>
    <rPh sb="10" eb="12">
      <t>フタン</t>
    </rPh>
    <rPh sb="13" eb="15">
      <t>ルイセキ</t>
    </rPh>
    <rPh sb="16" eb="17">
      <t>オコシ</t>
    </rPh>
    <rPh sb="17" eb="18">
      <t>イン</t>
    </rPh>
    <rPh sb="20" eb="22">
      <t>シッペイ</t>
    </rPh>
    <phoneticPr fontId="4"/>
  </si>
  <si>
    <t>外部衝撃、運動、心身負担の累積に起因する疾病</t>
    <rPh sb="0" eb="2">
      <t>ガイブ</t>
    </rPh>
    <rPh sb="2" eb="4">
      <t>ショウゲキ</t>
    </rPh>
    <rPh sb="5" eb="7">
      <t>ウンドウ</t>
    </rPh>
    <rPh sb="8" eb="10">
      <t>シンシン</t>
    </rPh>
    <rPh sb="10" eb="12">
      <t>フタン</t>
    </rPh>
    <rPh sb="13" eb="15">
      <t>ルイセキ</t>
    </rPh>
    <rPh sb="16" eb="18">
      <t>キイン</t>
    </rPh>
    <rPh sb="20" eb="22">
      <t>シッペイ</t>
    </rPh>
    <phoneticPr fontId="4"/>
  </si>
  <si>
    <t>３－３（１）　部位別、学年別件数表（高等学校等）</t>
    <rPh sb="18" eb="20">
      <t>コウトウ</t>
    </rPh>
    <rPh sb="20" eb="22">
      <t>ガッコウ</t>
    </rPh>
    <rPh sb="22" eb="23">
      <t>トウ</t>
    </rPh>
    <phoneticPr fontId="1"/>
  </si>
  <si>
    <t>３－４（１）　部位別、学年別件数表（高等専門学校）</t>
    <rPh sb="18" eb="20">
      <t>コウトウ</t>
    </rPh>
    <rPh sb="20" eb="22">
      <t>センモン</t>
    </rPh>
    <rPh sb="22" eb="24">
      <t>ガッコウ</t>
    </rPh>
    <phoneticPr fontId="1"/>
  </si>
  <si>
    <t>３－３（２）　負傷・疾病の種類別、学年別件数表（高等学校等）</t>
    <rPh sb="24" eb="26">
      <t>コウトウ</t>
    </rPh>
    <rPh sb="26" eb="28">
      <t>ガッコウ</t>
    </rPh>
    <rPh sb="28" eb="29">
      <t>トウ</t>
    </rPh>
    <phoneticPr fontId="1"/>
  </si>
  <si>
    <t>３－４（２）　負傷・疾病の種類別、学年別件数表（高等専門学校）</t>
    <rPh sb="24" eb="26">
      <t>コウトウ</t>
    </rPh>
    <rPh sb="26" eb="28">
      <t>センモン</t>
    </rPh>
    <rPh sb="28" eb="30">
      <t>ガッコウ</t>
    </rPh>
    <phoneticPr fontId="1"/>
  </si>
  <si>
    <t>３－５（１）　部位別、年齢別件数表（幼稚園）</t>
    <rPh sb="11" eb="13">
      <t>ネンレイ</t>
    </rPh>
    <rPh sb="18" eb="21">
      <t>ヨウチエン</t>
    </rPh>
    <phoneticPr fontId="1"/>
  </si>
  <si>
    <t>３－７（２）　負傷・疾病の種類別、年齢別件数表（保育所等）</t>
    <rPh sb="27" eb="28">
      <t>トウ</t>
    </rPh>
    <phoneticPr fontId="1"/>
  </si>
  <si>
    <t>３－７（１）　部位別、年齢別件数表（保育所等）</t>
    <rPh sb="21" eb="22">
      <t>トウ</t>
    </rPh>
    <phoneticPr fontId="1"/>
  </si>
  <si>
    <t>３－６（２）　負傷・疾病の種類別、年齢別件数表（幼保連携型認定こども園）</t>
  </si>
  <si>
    <t>３－６（１）　部位別、年齢別件数表（幼保連携型認定こども園）</t>
  </si>
  <si>
    <t>３－５（２）　負傷・疾病の種類別、年齢別件数表（幼稚園）</t>
    <rPh sb="24" eb="27">
      <t>ヨウチエン</t>
    </rPh>
    <phoneticPr fontId="1"/>
  </si>
  <si>
    <t xml:space="preserve">  頚部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</si>
</sst>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8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19">
    <xf numFmtId="0" fontId="0" fillId="0" borderId="0" xfId="0">
      <alignment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0" fontId="3" fillId="0" borderId="31" xfId="1" applyFont="1" applyBorder="1" applyAlignment="1">
      <alignment horizontal="center" vertical="center"/>
    </xf>
    <xf numFmtId="0" fontId="3" fillId="0" borderId="34" xfId="1" applyFont="1" applyBorder="1" applyAlignment="1">
      <alignment vertical="center"/>
    </xf>
    <xf numFmtId="0" fontId="3" fillId="0" borderId="35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3" fontId="5" fillId="0" borderId="42" xfId="1" applyNumberFormat="1" applyFont="1" applyBorder="1" applyAlignment="1">
      <alignment horizontal="right" vertical="center"/>
    </xf>
    <xf numFmtId="3" fontId="5" fillId="0" borderId="43" xfId="1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27" xfId="1" applyNumberFormat="1" applyFont="1" applyBorder="1" applyAlignment="1">
      <alignment horizontal="right" vertical="center"/>
    </xf>
    <xf numFmtId="3" fontId="5" fillId="0" borderId="28" xfId="1" applyNumberFormat="1" applyFont="1" applyBorder="1" applyAlignment="1">
      <alignment horizontal="right" vertical="center"/>
    </xf>
    <xf numFmtId="3" fontId="5" fillId="0" borderId="29" xfId="1" applyNumberFormat="1" applyFont="1" applyBorder="1" applyAlignment="1">
      <alignment horizontal="right" vertical="center"/>
    </xf>
    <xf numFmtId="0" fontId="5" fillId="0" borderId="48" xfId="1" applyFont="1" applyBorder="1" applyAlignment="1">
      <alignment horizontal="center" vertical="center"/>
    </xf>
    <xf numFmtId="0" fontId="5" fillId="0" borderId="55" xfId="1" applyFont="1" applyBorder="1" applyAlignment="1">
      <alignment vertical="center"/>
    </xf>
    <xf numFmtId="0" fontId="5" fillId="0" borderId="53" xfId="1" applyFont="1" applyBorder="1" applyAlignment="1">
      <alignment horizontal="center"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17" xfId="1" applyNumberFormat="1" applyFont="1" applyBorder="1" applyAlignment="1">
      <alignment horizontal="right" vertical="center"/>
    </xf>
    <xf numFmtId="3" fontId="5" fillId="0" borderId="18" xfId="1" applyNumberFormat="1" applyFont="1" applyBorder="1" applyAlignment="1">
      <alignment horizontal="right" vertical="center"/>
    </xf>
    <xf numFmtId="0" fontId="3" fillId="0" borderId="46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0" borderId="48" xfId="1" applyFont="1" applyBorder="1" applyAlignment="1">
      <alignment horizontal="center" vertical="center"/>
    </xf>
    <xf numFmtId="0" fontId="3" fillId="0" borderId="55" xfId="1" applyFont="1" applyBorder="1" applyAlignment="1">
      <alignment vertical="center"/>
    </xf>
    <xf numFmtId="0" fontId="3" fillId="0" borderId="5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3" fontId="5" fillId="0" borderId="21" xfId="1" applyNumberFormat="1" applyFont="1" applyBorder="1" applyAlignment="1">
      <alignment horizontal="right" vertical="center"/>
    </xf>
    <xf numFmtId="3" fontId="5" fillId="0" borderId="22" xfId="1" applyNumberFormat="1" applyFont="1" applyBorder="1" applyAlignment="1">
      <alignment horizontal="right" vertical="center"/>
    </xf>
    <xf numFmtId="3" fontId="5" fillId="0" borderId="23" xfId="1" applyNumberFormat="1" applyFont="1" applyBorder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/>
    </xf>
    <xf numFmtId="3" fontId="5" fillId="0" borderId="26" xfId="1" applyNumberFormat="1" applyFont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3" fontId="6" fillId="0" borderId="0" xfId="0" applyNumberFormat="1" applyFont="1">
      <alignment vertical="center"/>
    </xf>
    <xf numFmtId="0" fontId="1" fillId="0" borderId="0" xfId="0" applyFont="1">
      <alignment vertical="center"/>
    </xf>
    <xf numFmtId="0" fontId="3" fillId="0" borderId="9" xfId="1" applyFont="1" applyBorder="1" applyAlignment="1">
      <alignment horizontal="center" vertical="center" wrapText="1"/>
    </xf>
    <xf numFmtId="0" fontId="3" fillId="0" borderId="48" xfId="1" applyFont="1" applyBorder="1" applyAlignment="1">
      <alignment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3" fontId="3" fillId="0" borderId="37" xfId="1" applyNumberFormat="1" applyFont="1" applyBorder="1" applyAlignment="1">
      <alignment horizontal="right" vertical="center"/>
    </xf>
    <xf numFmtId="3" fontId="3" fillId="0" borderId="38" xfId="1" applyNumberFormat="1" applyFont="1" applyBorder="1" applyAlignment="1">
      <alignment horizontal="right" vertical="center"/>
    </xf>
    <xf numFmtId="3" fontId="5" fillId="0" borderId="41" xfId="1" applyNumberFormat="1" applyFont="1" applyBorder="1" applyAlignment="1">
      <alignment horizontal="right" vertical="center"/>
    </xf>
    <xf numFmtId="3" fontId="5" fillId="0" borderId="32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3" fontId="5" fillId="0" borderId="13" xfId="1" applyNumberFormat="1" applyFont="1" applyBorder="1" applyAlignment="1">
      <alignment horizontal="right" vertical="center"/>
    </xf>
    <xf numFmtId="3" fontId="5" fillId="0" borderId="33" xfId="1" applyNumberFormat="1" applyFont="1" applyBorder="1" applyAlignment="1">
      <alignment horizontal="right" vertical="center"/>
    </xf>
    <xf numFmtId="3" fontId="5" fillId="0" borderId="36" xfId="1" applyNumberFormat="1" applyFont="1" applyBorder="1" applyAlignment="1">
      <alignment horizontal="right" vertical="center"/>
    </xf>
    <xf numFmtId="3" fontId="5" fillId="0" borderId="37" xfId="1" applyNumberFormat="1" applyFont="1" applyBorder="1" applyAlignment="1">
      <alignment horizontal="right" vertical="center"/>
    </xf>
    <xf numFmtId="3" fontId="5" fillId="0" borderId="38" xfId="1" applyNumberFormat="1" applyFont="1" applyBorder="1" applyAlignment="1">
      <alignment horizontal="right" vertical="center"/>
    </xf>
    <xf numFmtId="3" fontId="7" fillId="0" borderId="41" xfId="1" applyNumberFormat="1" applyFont="1" applyBorder="1" applyAlignment="1">
      <alignment horizontal="right" vertical="center"/>
    </xf>
    <xf numFmtId="3" fontId="7" fillId="0" borderId="42" xfId="1" applyNumberFormat="1" applyFont="1" applyBorder="1" applyAlignment="1">
      <alignment horizontal="right" vertical="center"/>
    </xf>
    <xf numFmtId="3" fontId="7" fillId="0" borderId="43" xfId="1" applyNumberFormat="1" applyFont="1" applyBorder="1" applyAlignment="1">
      <alignment horizontal="right" vertical="center"/>
    </xf>
    <xf numFmtId="3" fontId="7" fillId="0" borderId="6" xfId="1" applyNumberFormat="1" applyFont="1" applyBorder="1" applyAlignment="1">
      <alignment horizontal="right" vertical="center"/>
    </xf>
    <xf numFmtId="3" fontId="7" fillId="0" borderId="26" xfId="1" applyNumberFormat="1" applyFont="1" applyBorder="1" applyAlignment="1">
      <alignment horizontal="right" vertical="center"/>
    </xf>
    <xf numFmtId="3" fontId="7" fillId="0" borderId="27" xfId="1" applyNumberFormat="1" applyFont="1" applyBorder="1" applyAlignment="1">
      <alignment horizontal="right" vertical="center"/>
    </xf>
    <xf numFmtId="3" fontId="7" fillId="0" borderId="28" xfId="1" applyNumberFormat="1" applyFont="1" applyBorder="1" applyAlignment="1">
      <alignment horizontal="right" vertical="center"/>
    </xf>
    <xf numFmtId="3" fontId="7" fillId="0" borderId="29" xfId="1" applyNumberFormat="1" applyFont="1" applyBorder="1" applyAlignment="1">
      <alignment horizontal="right" vertical="center"/>
    </xf>
    <xf numFmtId="3" fontId="7" fillId="0" borderId="32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horizontal="right" vertical="center"/>
    </xf>
    <xf numFmtId="3" fontId="7" fillId="0" borderId="13" xfId="1" applyNumberFormat="1" applyFont="1" applyBorder="1" applyAlignment="1">
      <alignment horizontal="right" vertical="center"/>
    </xf>
    <xf numFmtId="3" fontId="7" fillId="0" borderId="33" xfId="1" applyNumberFormat="1" applyFont="1" applyBorder="1" applyAlignment="1">
      <alignment horizontal="right" vertical="center"/>
    </xf>
    <xf numFmtId="3" fontId="7" fillId="0" borderId="37" xfId="1" applyNumberFormat="1" applyFont="1" applyBorder="1" applyAlignment="1">
      <alignment horizontal="right" vertical="center"/>
    </xf>
    <xf numFmtId="3" fontId="7" fillId="0" borderId="38" xfId="1" applyNumberFormat="1" applyFont="1" applyBorder="1" applyAlignment="1">
      <alignment horizontal="right" vertical="center"/>
    </xf>
    <xf numFmtId="3" fontId="7" fillId="0" borderId="17" xfId="1" applyNumberFormat="1" applyFont="1" applyBorder="1" applyAlignment="1">
      <alignment horizontal="right" vertical="center"/>
    </xf>
    <xf numFmtId="3" fontId="7" fillId="0" borderId="18" xfId="1" applyNumberFormat="1" applyFont="1" applyBorder="1" applyAlignment="1">
      <alignment horizontal="right" vertical="center"/>
    </xf>
    <xf numFmtId="3" fontId="8" fillId="0" borderId="41" xfId="1" applyNumberFormat="1" applyFont="1" applyBorder="1" applyAlignment="1">
      <alignment horizontal="right" vertical="center"/>
    </xf>
    <xf numFmtId="3" fontId="8" fillId="0" borderId="42" xfId="1" applyNumberFormat="1" applyFont="1" applyBorder="1" applyAlignment="1">
      <alignment horizontal="right" vertical="center"/>
    </xf>
    <xf numFmtId="3" fontId="8" fillId="0" borderId="43" xfId="1" applyNumberFormat="1" applyFont="1" applyBorder="1" applyAlignment="1">
      <alignment horizontal="right" vertical="center"/>
    </xf>
    <xf numFmtId="3" fontId="8" fillId="0" borderId="6" xfId="1" applyNumberFormat="1" applyFont="1" applyBorder="1" applyAlignment="1">
      <alignment horizontal="right" vertical="center"/>
    </xf>
    <xf numFmtId="3" fontId="8" fillId="0" borderId="7" xfId="1" applyNumberFormat="1" applyFont="1" applyBorder="1" applyAlignment="1">
      <alignment horizontal="right" vertical="center"/>
    </xf>
    <xf numFmtId="3" fontId="8" fillId="0" borderId="26" xfId="1" applyNumberFormat="1" applyFont="1" applyBorder="1" applyAlignment="1">
      <alignment horizontal="right" vertical="center"/>
    </xf>
    <xf numFmtId="3" fontId="8" fillId="0" borderId="27" xfId="1" applyNumberFormat="1" applyFont="1" applyBorder="1" applyAlignment="1">
      <alignment horizontal="right" vertical="center"/>
    </xf>
    <xf numFmtId="3" fontId="8" fillId="0" borderId="28" xfId="1" applyNumberFormat="1" applyFont="1" applyBorder="1" applyAlignment="1">
      <alignment horizontal="right" vertical="center"/>
    </xf>
    <xf numFmtId="3" fontId="8" fillId="0" borderId="29" xfId="1" applyNumberFormat="1" applyFont="1" applyBorder="1" applyAlignment="1">
      <alignment horizontal="right" vertical="center"/>
    </xf>
    <xf numFmtId="3" fontId="8" fillId="0" borderId="32" xfId="1" applyNumberFormat="1" applyFont="1" applyBorder="1" applyAlignment="1">
      <alignment horizontal="right" vertical="center"/>
    </xf>
    <xf numFmtId="3" fontId="8" fillId="0" borderId="10" xfId="1" applyNumberFormat="1" applyFont="1" applyBorder="1" applyAlignment="1">
      <alignment horizontal="right" vertical="center"/>
    </xf>
    <xf numFmtId="3" fontId="8" fillId="0" borderId="13" xfId="1" applyNumberFormat="1" applyFont="1" applyBorder="1" applyAlignment="1">
      <alignment horizontal="right" vertical="center"/>
    </xf>
    <xf numFmtId="3" fontId="8" fillId="0" borderId="33" xfId="1" applyNumberFormat="1" applyFont="1" applyBorder="1" applyAlignment="1">
      <alignment horizontal="right" vertical="center"/>
    </xf>
    <xf numFmtId="3" fontId="8" fillId="0" borderId="36" xfId="1" applyNumberFormat="1" applyFont="1" applyBorder="1" applyAlignment="1">
      <alignment horizontal="right" vertical="center"/>
    </xf>
    <xf numFmtId="3" fontId="8" fillId="0" borderId="37" xfId="1" applyNumberFormat="1" applyFont="1" applyBorder="1" applyAlignment="1">
      <alignment horizontal="right" vertical="center"/>
    </xf>
    <xf numFmtId="3" fontId="8" fillId="0" borderId="38" xfId="1" applyNumberFormat="1" applyFont="1" applyBorder="1" applyAlignment="1">
      <alignment horizontal="right" vertical="center"/>
    </xf>
    <xf numFmtId="3" fontId="8" fillId="0" borderId="15" xfId="1" applyNumberFormat="1" applyFont="1" applyBorder="1" applyAlignment="1">
      <alignment horizontal="right" vertical="center"/>
    </xf>
    <xf numFmtId="3" fontId="8" fillId="0" borderId="16" xfId="1" applyNumberFormat="1" applyFont="1" applyBorder="1" applyAlignment="1">
      <alignment horizontal="right" vertical="center"/>
    </xf>
    <xf numFmtId="3" fontId="8" fillId="0" borderId="17" xfId="1" applyNumberFormat="1" applyFont="1" applyBorder="1" applyAlignment="1">
      <alignment horizontal="right" vertical="center"/>
    </xf>
    <xf numFmtId="3" fontId="8" fillId="0" borderId="18" xfId="1" applyNumberFormat="1" applyFont="1" applyBorder="1" applyAlignment="1">
      <alignment horizontal="right" vertical="center"/>
    </xf>
    <xf numFmtId="0" fontId="3" fillId="0" borderId="11" xfId="1" applyFont="1" applyBorder="1" applyAlignment="1">
      <alignment horizontal="center" vertical="center" wrapText="1"/>
    </xf>
    <xf numFmtId="0" fontId="5" fillId="0" borderId="58" xfId="1" applyFont="1" applyBorder="1" applyAlignment="1">
      <alignment horizontal="center" vertical="center" wrapText="1"/>
    </xf>
    <xf numFmtId="0" fontId="5" fillId="0" borderId="59" xfId="1" applyFont="1" applyBorder="1" applyAlignment="1">
      <alignment horizontal="center" vertical="center" wrapText="1"/>
    </xf>
    <xf numFmtId="3" fontId="8" fillId="0" borderId="21" xfId="1" applyNumberFormat="1" applyFont="1" applyBorder="1" applyAlignment="1">
      <alignment horizontal="right" vertical="center"/>
    </xf>
    <xf numFmtId="3" fontId="8" fillId="0" borderId="22" xfId="1" applyNumberFormat="1" applyFont="1" applyBorder="1" applyAlignment="1">
      <alignment horizontal="right" vertical="center"/>
    </xf>
    <xf numFmtId="3" fontId="8" fillId="0" borderId="20" xfId="1" applyNumberFormat="1" applyFont="1" applyBorder="1" applyAlignment="1">
      <alignment horizontal="right" vertical="center"/>
    </xf>
    <xf numFmtId="3" fontId="8" fillId="0" borderId="30" xfId="1" applyNumberFormat="1" applyFont="1" applyBorder="1" applyAlignment="1">
      <alignment horizontal="right" vertical="center"/>
    </xf>
    <xf numFmtId="3" fontId="8" fillId="0" borderId="44" xfId="1" applyNumberFormat="1" applyFont="1" applyBorder="1" applyAlignment="1">
      <alignment horizontal="right" vertical="center"/>
    </xf>
    <xf numFmtId="3" fontId="8" fillId="0" borderId="45" xfId="1" applyNumberFormat="1" applyFont="1" applyBorder="1" applyAlignment="1">
      <alignment horizontal="right" vertical="center"/>
    </xf>
    <xf numFmtId="0" fontId="5" fillId="0" borderId="32" xfId="1" applyFont="1" applyBorder="1" applyAlignment="1">
      <alignment horizontal="center" vertical="center" wrapText="1"/>
    </xf>
    <xf numFmtId="3" fontId="3" fillId="0" borderId="42" xfId="1" applyNumberFormat="1" applyFont="1" applyBorder="1" applyAlignment="1">
      <alignment horizontal="right" vertical="center"/>
    </xf>
    <xf numFmtId="3" fontId="3" fillId="0" borderId="43" xfId="1" applyNumberFormat="1" applyFont="1" applyBorder="1" applyAlignment="1">
      <alignment horizontal="right" vertical="center"/>
    </xf>
    <xf numFmtId="3" fontId="3" fillId="0" borderId="61" xfId="1" applyNumberFormat="1" applyFont="1" applyBorder="1" applyAlignment="1">
      <alignment horizontal="right" vertical="center"/>
    </xf>
    <xf numFmtId="3" fontId="3" fillId="0" borderId="44" xfId="1" applyNumberFormat="1" applyFont="1" applyBorder="1" applyAlignment="1">
      <alignment horizontal="right" vertical="center"/>
    </xf>
    <xf numFmtId="3" fontId="3" fillId="0" borderId="45" xfId="1" applyNumberFormat="1" applyFont="1" applyBorder="1" applyAlignment="1">
      <alignment horizontal="right" vertical="center"/>
    </xf>
    <xf numFmtId="3" fontId="3" fillId="0" borderId="51" xfId="1" applyNumberFormat="1" applyFont="1" applyBorder="1" applyAlignment="1">
      <alignment horizontal="right" vertical="center"/>
    </xf>
    <xf numFmtId="3" fontId="3" fillId="0" borderId="62" xfId="1" applyNumberFormat="1" applyFont="1" applyBorder="1" applyAlignment="1">
      <alignment horizontal="right" vertical="center"/>
    </xf>
    <xf numFmtId="3" fontId="3" fillId="0" borderId="57" xfId="1" applyNumberFormat="1" applyFont="1" applyBorder="1" applyAlignment="1">
      <alignment horizontal="right" vertical="center"/>
    </xf>
    <xf numFmtId="3" fontId="5" fillId="0" borderId="60" xfId="1" applyNumberFormat="1" applyFont="1" applyBorder="1" applyAlignment="1">
      <alignment horizontal="right" vertical="center"/>
    </xf>
    <xf numFmtId="3" fontId="5" fillId="0" borderId="63" xfId="1" applyNumberFormat="1" applyFont="1" applyBorder="1" applyAlignment="1">
      <alignment horizontal="right" vertical="center"/>
    </xf>
    <xf numFmtId="3" fontId="5" fillId="0" borderId="51" xfId="1" applyNumberFormat="1" applyFont="1" applyBorder="1" applyAlignment="1">
      <alignment horizontal="right" vertical="center"/>
    </xf>
    <xf numFmtId="3" fontId="5" fillId="0" borderId="49" xfId="1" applyNumberFormat="1" applyFont="1" applyBorder="1" applyAlignment="1">
      <alignment horizontal="right" vertical="center"/>
    </xf>
    <xf numFmtId="3" fontId="5" fillId="0" borderId="62" xfId="1" applyNumberFormat="1" applyFont="1" applyBorder="1" applyAlignment="1">
      <alignment horizontal="right" vertical="center"/>
    </xf>
    <xf numFmtId="3" fontId="5" fillId="0" borderId="57" xfId="1" applyNumberFormat="1" applyFont="1" applyBorder="1" applyAlignment="1">
      <alignment horizontal="right" vertical="center"/>
    </xf>
    <xf numFmtId="3" fontId="5" fillId="0" borderId="44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center" vertical="center" wrapText="1"/>
    </xf>
    <xf numFmtId="3" fontId="5" fillId="0" borderId="45" xfId="1" applyNumberFormat="1" applyFont="1" applyBorder="1" applyAlignment="1">
      <alignment horizontal="right" vertical="center"/>
    </xf>
    <xf numFmtId="0" fontId="3" fillId="0" borderId="36" xfId="1" applyFont="1" applyBorder="1" applyAlignment="1">
      <alignment horizontal="center" vertical="center" wrapText="1"/>
    </xf>
    <xf numFmtId="0" fontId="3" fillId="0" borderId="64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58" xfId="1" applyFont="1" applyBorder="1" applyAlignment="1">
      <alignment horizontal="center" vertical="center" wrapText="1"/>
    </xf>
    <xf numFmtId="3" fontId="7" fillId="0" borderId="44" xfId="1" applyNumberFormat="1" applyFont="1" applyBorder="1" applyAlignment="1">
      <alignment horizontal="right" vertical="center"/>
    </xf>
    <xf numFmtId="0" fontId="3" fillId="0" borderId="24" xfId="1" applyFont="1" applyBorder="1" applyAlignment="1">
      <alignment horizontal="center" vertical="center" wrapText="1"/>
    </xf>
    <xf numFmtId="3" fontId="7" fillId="0" borderId="49" xfId="1" applyNumberFormat="1" applyFont="1" applyBorder="1" applyAlignment="1">
      <alignment horizontal="right" vertical="center"/>
    </xf>
    <xf numFmtId="3" fontId="7" fillId="0" borderId="51" xfId="1" applyNumberFormat="1" applyFont="1" applyBorder="1" applyAlignment="1">
      <alignment horizontal="right" vertical="center"/>
    </xf>
    <xf numFmtId="0" fontId="3" fillId="0" borderId="59" xfId="1" applyFont="1" applyBorder="1" applyAlignment="1">
      <alignment horizontal="center" vertical="center" wrapText="1"/>
    </xf>
    <xf numFmtId="0" fontId="3" fillId="0" borderId="54" xfId="1" applyFont="1" applyBorder="1" applyAlignment="1">
      <alignment horizontal="center" vertical="center" wrapText="1"/>
    </xf>
    <xf numFmtId="3" fontId="7" fillId="0" borderId="30" xfId="1" applyNumberFormat="1" applyFont="1" applyBorder="1" applyAlignment="1">
      <alignment horizontal="right" vertical="center"/>
    </xf>
    <xf numFmtId="3" fontId="7" fillId="0" borderId="45" xfId="1" applyNumberFormat="1" applyFont="1" applyBorder="1" applyAlignment="1">
      <alignment horizontal="right" vertical="center"/>
    </xf>
    <xf numFmtId="0" fontId="3" fillId="0" borderId="37" xfId="1" applyFont="1" applyBorder="1" applyAlignment="1">
      <alignment horizontal="center" vertical="center" wrapText="1"/>
    </xf>
    <xf numFmtId="3" fontId="8" fillId="0" borderId="51" xfId="1" applyNumberFormat="1" applyFont="1" applyBorder="1" applyAlignment="1">
      <alignment horizontal="right" vertical="center"/>
    </xf>
    <xf numFmtId="3" fontId="8" fillId="0" borderId="39" xfId="1" applyNumberFormat="1" applyFont="1" applyBorder="1" applyAlignment="1">
      <alignment horizontal="right" vertical="center"/>
    </xf>
    <xf numFmtId="3" fontId="8" fillId="0" borderId="65" xfId="1" applyNumberFormat="1" applyFont="1" applyBorder="1" applyAlignment="1">
      <alignment horizontal="right" vertical="center"/>
    </xf>
    <xf numFmtId="3" fontId="5" fillId="0" borderId="61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right" vertical="center"/>
    </xf>
    <xf numFmtId="3" fontId="7" fillId="0" borderId="57" xfId="1" applyNumberFormat="1" applyFont="1" applyBorder="1" applyAlignment="1">
      <alignment horizontal="right" vertical="center"/>
    </xf>
    <xf numFmtId="3" fontId="8" fillId="0" borderId="49" xfId="1" applyNumberFormat="1" applyFont="1" applyBorder="1" applyAlignment="1">
      <alignment horizontal="right" vertical="center"/>
    </xf>
    <xf numFmtId="3" fontId="8" fillId="0" borderId="62" xfId="1" applyNumberFormat="1" applyFont="1" applyBorder="1" applyAlignment="1">
      <alignment horizontal="right" vertical="center"/>
    </xf>
    <xf numFmtId="3" fontId="8" fillId="0" borderId="57" xfId="1" applyNumberFormat="1" applyFont="1" applyBorder="1" applyAlignment="1">
      <alignment horizontal="right" vertical="center"/>
    </xf>
    <xf numFmtId="3" fontId="3" fillId="0" borderId="11" xfId="1" applyNumberFormat="1" applyFont="1" applyBorder="1" applyAlignment="1">
      <alignment horizontal="right" vertical="center"/>
    </xf>
    <xf numFmtId="0" fontId="6" fillId="0" borderId="14" xfId="0" applyFont="1" applyBorder="1">
      <alignment vertical="center"/>
    </xf>
    <xf numFmtId="0" fontId="9" fillId="0" borderId="0" xfId="0" applyFont="1" applyFill="1" applyAlignment="1">
      <alignment horizontal="right" vertical="center"/>
    </xf>
    <xf numFmtId="0" fontId="3" fillId="0" borderId="9" xfId="1" applyFont="1" applyBorder="1" applyAlignment="1">
      <alignment horizontal="center" vertical="center" wrapText="1"/>
    </xf>
    <xf numFmtId="3" fontId="8" fillId="0" borderId="23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horizontal="center" vertical="center" wrapText="1"/>
    </xf>
    <xf numFmtId="0" fontId="5" fillId="0" borderId="48" xfId="1" applyFont="1" applyBorder="1" applyAlignment="1">
      <alignment vertical="center"/>
    </xf>
    <xf numFmtId="0" fontId="5" fillId="0" borderId="9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3" fillId="0" borderId="9" xfId="1" applyFont="1" applyBorder="1" applyAlignment="1">
      <alignment horizontal="center" vertical="center" wrapText="1"/>
    </xf>
    <xf numFmtId="0" fontId="3" fillId="0" borderId="48" xfId="1" applyFont="1" applyBorder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48" xfId="1" applyFont="1" applyBorder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48" xfId="1" applyFont="1" applyBorder="1" applyAlignment="1">
      <alignment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5" fillId="0" borderId="28" xfId="1" applyFont="1" applyBorder="1" applyAlignment="1">
      <alignment vertical="center"/>
    </xf>
    <xf numFmtId="0" fontId="5" fillId="0" borderId="28" xfId="1" applyFont="1" applyBorder="1" applyAlignment="1">
      <alignment horizontal="center" vertical="center"/>
    </xf>
    <xf numFmtId="0" fontId="5" fillId="0" borderId="22" xfId="1" applyFont="1" applyBorder="1" applyAlignment="1">
      <alignment vertical="center"/>
    </xf>
    <xf numFmtId="0" fontId="5" fillId="0" borderId="37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 wrapText="1"/>
    </xf>
    <xf numFmtId="0" fontId="5" fillId="0" borderId="48" xfId="1" applyFont="1" applyBorder="1" applyAlignment="1">
      <alignment vertical="center"/>
    </xf>
    <xf numFmtId="0" fontId="5" fillId="0" borderId="9" xfId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3" fontId="7" fillId="0" borderId="41" xfId="1" applyNumberFormat="1" applyFont="1" applyFill="1" applyBorder="1" applyAlignment="1">
      <alignment horizontal="right" vertical="center"/>
    </xf>
    <xf numFmtId="3" fontId="7" fillId="0" borderId="26" xfId="1" applyNumberFormat="1" applyFont="1" applyFill="1" applyBorder="1" applyAlignment="1">
      <alignment horizontal="right" vertical="center"/>
    </xf>
    <xf numFmtId="3" fontId="7" fillId="0" borderId="10" xfId="1" applyNumberFormat="1" applyFont="1" applyFill="1" applyBorder="1" applyAlignment="1">
      <alignment horizontal="right" vertical="center"/>
    </xf>
    <xf numFmtId="3" fontId="7" fillId="0" borderId="13" xfId="1" applyNumberFormat="1" applyFont="1" applyFill="1" applyBorder="1" applyAlignment="1">
      <alignment horizontal="right" vertical="center"/>
    </xf>
    <xf numFmtId="3" fontId="7" fillId="0" borderId="27" xfId="1" applyNumberFormat="1" applyFont="1" applyFill="1" applyBorder="1" applyAlignment="1">
      <alignment horizontal="right" vertical="center"/>
    </xf>
    <xf numFmtId="3" fontId="7" fillId="0" borderId="28" xfId="1" applyNumberFormat="1" applyFont="1" applyFill="1" applyBorder="1" applyAlignment="1">
      <alignment horizontal="right" vertical="center"/>
    </xf>
    <xf numFmtId="3" fontId="7" fillId="0" borderId="38" xfId="1" applyNumberFormat="1" applyFont="1" applyFill="1" applyBorder="1" applyAlignment="1">
      <alignment horizontal="right" vertical="center"/>
    </xf>
    <xf numFmtId="3" fontId="7" fillId="0" borderId="37" xfId="1" applyNumberFormat="1" applyFont="1" applyFill="1" applyBorder="1" applyAlignment="1">
      <alignment horizontal="right" vertical="center"/>
    </xf>
    <xf numFmtId="3" fontId="7" fillId="0" borderId="32" xfId="1" applyNumberFormat="1" applyFont="1" applyFill="1" applyBorder="1" applyAlignment="1">
      <alignment horizontal="right" vertical="center"/>
    </xf>
    <xf numFmtId="3" fontId="7" fillId="0" borderId="33" xfId="1" applyNumberFormat="1" applyFont="1" applyFill="1" applyBorder="1" applyAlignment="1">
      <alignment horizontal="right" vertical="center"/>
    </xf>
    <xf numFmtId="3" fontId="7" fillId="0" borderId="15" xfId="1" applyNumberFormat="1" applyFont="1" applyFill="1" applyBorder="1" applyAlignment="1">
      <alignment horizontal="right" vertical="center"/>
    </xf>
    <xf numFmtId="3" fontId="7" fillId="0" borderId="16" xfId="1" applyNumberFormat="1" applyFont="1" applyFill="1" applyBorder="1" applyAlignment="1">
      <alignment horizontal="right" vertical="center"/>
    </xf>
    <xf numFmtId="3" fontId="7" fillId="0" borderId="18" xfId="1" applyNumberFormat="1" applyFont="1" applyFill="1" applyBorder="1" applyAlignment="1">
      <alignment horizontal="right" vertical="center"/>
    </xf>
    <xf numFmtId="3" fontId="7" fillId="0" borderId="17" xfId="1" applyNumberFormat="1" applyFont="1" applyFill="1" applyBorder="1" applyAlignment="1">
      <alignment horizontal="right" vertical="center"/>
    </xf>
    <xf numFmtId="3" fontId="3" fillId="0" borderId="16" xfId="1" applyNumberFormat="1" applyFont="1" applyFill="1" applyBorder="1" applyAlignment="1">
      <alignment horizontal="right" vertical="center"/>
    </xf>
    <xf numFmtId="3" fontId="3" fillId="0" borderId="17" xfId="1" applyNumberFormat="1" applyFont="1" applyFill="1" applyBorder="1" applyAlignment="1">
      <alignment horizontal="right" vertical="center"/>
    </xf>
    <xf numFmtId="3" fontId="3" fillId="0" borderId="18" xfId="1" applyNumberFormat="1" applyFont="1" applyFill="1" applyBorder="1" applyAlignment="1">
      <alignment horizontal="right" vertical="center"/>
    </xf>
    <xf numFmtId="3" fontId="3" fillId="0" borderId="44" xfId="1" applyNumberFormat="1" applyFont="1" applyFill="1" applyBorder="1" applyAlignment="1">
      <alignment horizontal="right" vertical="center"/>
    </xf>
    <xf numFmtId="3" fontId="3" fillId="0" borderId="45" xfId="1" applyNumberFormat="1" applyFont="1" applyFill="1" applyBorder="1" applyAlignment="1">
      <alignment horizontal="right" vertical="center"/>
    </xf>
    <xf numFmtId="3" fontId="3" fillId="0" borderId="61" xfId="1" applyNumberFormat="1" applyFont="1" applyFill="1" applyBorder="1" applyAlignment="1">
      <alignment horizontal="right" vertical="center"/>
    </xf>
    <xf numFmtId="3" fontId="3" fillId="0" borderId="11" xfId="1" applyNumberFormat="1" applyFont="1" applyFill="1" applyBorder="1" applyAlignment="1">
      <alignment horizontal="right" vertical="center"/>
    </xf>
    <xf numFmtId="3" fontId="3" fillId="0" borderId="30" xfId="1" applyNumberFormat="1" applyFont="1" applyFill="1" applyBorder="1" applyAlignment="1">
      <alignment horizontal="right" vertical="center"/>
    </xf>
    <xf numFmtId="0" fontId="5" fillId="0" borderId="25" xfId="1" applyFont="1" applyFill="1" applyBorder="1" applyAlignment="1">
      <alignment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3" fontId="5" fillId="0" borderId="42" xfId="1" applyNumberFormat="1" applyFont="1" applyBorder="1" applyAlignment="1">
      <alignment horizontal="right" vertical="center"/>
    </xf>
    <xf numFmtId="3" fontId="5" fillId="0" borderId="43" xfId="1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27" xfId="1" applyNumberFormat="1" applyFont="1" applyBorder="1" applyAlignment="1">
      <alignment horizontal="right" vertical="center"/>
    </xf>
    <xf numFmtId="3" fontId="5" fillId="0" borderId="28" xfId="1" applyNumberFormat="1" applyFont="1" applyBorder="1" applyAlignment="1">
      <alignment horizontal="right" vertical="center"/>
    </xf>
    <xf numFmtId="3" fontId="5" fillId="0" borderId="29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17" xfId="1" applyNumberFormat="1" applyFont="1" applyBorder="1" applyAlignment="1">
      <alignment horizontal="right" vertical="center"/>
    </xf>
    <xf numFmtId="3" fontId="5" fillId="0" borderId="18" xfId="1" applyNumberFormat="1" applyFont="1" applyBorder="1" applyAlignment="1">
      <alignment horizontal="right" vertical="center"/>
    </xf>
    <xf numFmtId="3" fontId="5" fillId="0" borderId="21" xfId="1" applyNumberFormat="1" applyFont="1" applyBorder="1" applyAlignment="1">
      <alignment horizontal="right" vertical="center"/>
    </xf>
    <xf numFmtId="3" fontId="5" fillId="0" borderId="22" xfId="1" applyNumberFormat="1" applyFont="1" applyBorder="1" applyAlignment="1">
      <alignment horizontal="right" vertical="center"/>
    </xf>
    <xf numFmtId="3" fontId="5" fillId="0" borderId="23" xfId="1" applyNumberFormat="1" applyFont="1" applyBorder="1" applyAlignment="1">
      <alignment horizontal="right" vertical="center"/>
    </xf>
    <xf numFmtId="0" fontId="3" fillId="0" borderId="24" xfId="1" applyFont="1" applyBorder="1" applyAlignment="1">
      <alignment horizontal="center" vertical="center" textRotation="255"/>
    </xf>
    <xf numFmtId="0" fontId="3" fillId="0" borderId="39" xfId="1" applyFont="1" applyFill="1" applyBorder="1" applyAlignment="1">
      <alignment vertical="center"/>
    </xf>
    <xf numFmtId="0" fontId="3" fillId="0" borderId="40" xfId="1" applyFont="1" applyBorder="1" applyAlignment="1">
      <alignment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9" xfId="1" applyFont="1" applyBorder="1" applyAlignment="1">
      <alignment vertical="center"/>
    </xf>
    <xf numFmtId="0" fontId="3" fillId="0" borderId="30" xfId="1" applyFont="1" applyBorder="1" applyAlignment="1">
      <alignment horizontal="center" vertical="center" textRotation="255"/>
    </xf>
    <xf numFmtId="0" fontId="3" fillId="0" borderId="19" xfId="1" applyFont="1" applyBorder="1" applyAlignment="1">
      <alignment horizontal="center" vertical="center" textRotation="255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48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54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57" xfId="1" applyFont="1" applyBorder="1" applyAlignment="1">
      <alignment horizontal="center" vertical="center"/>
    </xf>
    <xf numFmtId="0" fontId="5" fillId="0" borderId="52" xfId="1" applyFont="1" applyBorder="1" applyAlignment="1">
      <alignment vertical="center" textRotation="255"/>
    </xf>
    <xf numFmtId="0" fontId="5" fillId="0" borderId="47" xfId="1" applyFont="1" applyBorder="1" applyAlignment="1">
      <alignment vertical="center" textRotation="255"/>
    </xf>
    <xf numFmtId="0" fontId="5" fillId="0" borderId="56" xfId="1" applyFont="1" applyBorder="1" applyAlignment="1">
      <alignment vertical="center" textRotation="255"/>
    </xf>
    <xf numFmtId="0" fontId="5" fillId="0" borderId="7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3" xfId="1" applyFont="1" applyBorder="1" applyAlignment="1">
      <alignment vertical="center" wrapText="1" shrinkToFit="1"/>
    </xf>
    <xf numFmtId="0" fontId="5" fillId="0" borderId="54" xfId="1" applyFont="1" applyBorder="1" applyAlignment="1">
      <alignment vertical="center" wrapText="1" shrinkToFit="1"/>
    </xf>
    <xf numFmtId="0" fontId="5" fillId="0" borderId="55" xfId="1" applyFont="1" applyBorder="1" applyAlignment="1">
      <alignment vertical="center" wrapText="1" shrinkToFit="1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8" xfId="1" applyFont="1" applyFill="1" applyBorder="1" applyAlignment="1">
      <alignment vertical="center"/>
    </xf>
    <xf numFmtId="0" fontId="5" fillId="0" borderId="25" xfId="1" applyFont="1" applyFill="1" applyBorder="1" applyAlignment="1">
      <alignment vertical="center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textRotation="255" shrinkToFit="1"/>
    </xf>
    <xf numFmtId="0" fontId="5" fillId="0" borderId="47" xfId="1" applyFont="1" applyBorder="1" applyAlignment="1">
      <alignment vertical="center" textRotation="255" shrinkToFit="1"/>
    </xf>
    <xf numFmtId="0" fontId="5" fillId="0" borderId="50" xfId="1" applyFont="1" applyBorder="1" applyAlignment="1">
      <alignment vertical="center" textRotation="255" shrinkToFi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vertical="center"/>
    </xf>
    <xf numFmtId="0" fontId="7" fillId="0" borderId="3" xfId="1" applyFont="1" applyBorder="1" applyAlignment="1">
      <alignment vertical="center" textRotation="255" shrinkToFit="1"/>
    </xf>
    <xf numFmtId="0" fontId="7" fillId="0" borderId="47" xfId="1" applyFont="1" applyBorder="1" applyAlignment="1">
      <alignment vertical="center" textRotation="255" shrinkToFit="1"/>
    </xf>
    <xf numFmtId="0" fontId="7" fillId="0" borderId="50" xfId="1" applyFont="1" applyBorder="1" applyAlignment="1">
      <alignment vertical="center" textRotation="255" shrinkToFit="1"/>
    </xf>
    <xf numFmtId="0" fontId="3" fillId="0" borderId="7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48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3" xfId="1" applyFont="1" applyBorder="1" applyAlignment="1">
      <alignment vertical="center" textRotation="255"/>
    </xf>
    <xf numFmtId="0" fontId="7" fillId="0" borderId="47" xfId="1" applyFont="1" applyBorder="1" applyAlignment="1">
      <alignment vertical="center" textRotation="255"/>
    </xf>
    <xf numFmtId="0" fontId="7" fillId="0" borderId="50" xfId="1" applyFont="1" applyBorder="1" applyAlignment="1">
      <alignment vertical="center" textRotation="255"/>
    </xf>
    <xf numFmtId="0" fontId="7" fillId="0" borderId="53" xfId="1" applyFont="1" applyBorder="1" applyAlignment="1">
      <alignment vertical="center" wrapText="1" shrinkToFit="1"/>
    </xf>
    <xf numFmtId="0" fontId="3" fillId="0" borderId="54" xfId="1" applyFont="1" applyBorder="1" applyAlignment="1">
      <alignment vertical="center" wrapText="1" shrinkToFit="1"/>
    </xf>
    <xf numFmtId="0" fontId="3" fillId="0" borderId="55" xfId="1" applyFont="1" applyBorder="1" applyAlignment="1">
      <alignment vertical="center" wrapText="1" shrinkToFit="1"/>
    </xf>
    <xf numFmtId="0" fontId="7" fillId="0" borderId="54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49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7" fillId="0" borderId="52" xfId="1" applyFont="1" applyBorder="1" applyAlignment="1">
      <alignment vertical="center" textRotation="255"/>
    </xf>
    <xf numFmtId="0" fontId="7" fillId="0" borderId="56" xfId="1" applyFont="1" applyBorder="1" applyAlignment="1">
      <alignment vertical="center" textRotation="255"/>
    </xf>
    <xf numFmtId="0" fontId="5" fillId="0" borderId="39" xfId="1" applyFont="1" applyBorder="1" applyAlignment="1">
      <alignment vertical="center"/>
    </xf>
    <xf numFmtId="0" fontId="5" fillId="0" borderId="57" xfId="1" applyFont="1" applyBorder="1" applyAlignment="1">
      <alignment vertical="center"/>
    </xf>
    <xf numFmtId="0" fontId="5" fillId="0" borderId="19" xfId="1" applyFont="1" applyBorder="1" applyAlignment="1">
      <alignment horizontal="center" vertical="center" textRotation="255"/>
    </xf>
    <xf numFmtId="0" fontId="5" fillId="0" borderId="24" xfId="1" applyFont="1" applyBorder="1" applyAlignment="1">
      <alignment horizontal="center" vertical="center" textRotation="255"/>
    </xf>
    <xf numFmtId="0" fontId="5" fillId="0" borderId="30" xfId="1" applyFont="1" applyBorder="1" applyAlignment="1">
      <alignment horizontal="center" vertical="center" textRotation="255"/>
    </xf>
    <xf numFmtId="0" fontId="5" fillId="0" borderId="3" xfId="1" applyFont="1" applyBorder="1" applyAlignment="1">
      <alignment horizontal="center" vertical="center" wrapText="1"/>
    </xf>
    <xf numFmtId="0" fontId="5" fillId="0" borderId="39" xfId="1" applyFont="1" applyFill="1" applyBorder="1" applyAlignment="1">
      <alignment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49" xfId="1" applyFont="1" applyBorder="1" applyAlignment="1">
      <alignment vertical="center"/>
    </xf>
    <xf numFmtId="0" fontId="8" fillId="0" borderId="53" xfId="1" applyFont="1" applyBorder="1" applyAlignment="1">
      <alignment vertical="center" wrapText="1" shrinkToFit="1"/>
    </xf>
    <xf numFmtId="0" fontId="8" fillId="0" borderId="54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8" fillId="0" borderId="52" xfId="1" applyFont="1" applyBorder="1" applyAlignment="1">
      <alignment vertical="center" textRotation="255"/>
    </xf>
    <xf numFmtId="0" fontId="8" fillId="0" borderId="47" xfId="1" applyFont="1" applyBorder="1" applyAlignment="1">
      <alignment vertical="center" textRotation="255"/>
    </xf>
    <xf numFmtId="0" fontId="8" fillId="0" borderId="56" xfId="1" applyFont="1" applyBorder="1" applyAlignment="1">
      <alignment vertical="center" textRotation="255"/>
    </xf>
    <xf numFmtId="0" fontId="5" fillId="0" borderId="5" xfId="1" applyFont="1" applyBorder="1" applyAlignment="1">
      <alignment vertical="center"/>
    </xf>
    <xf numFmtId="0" fontId="8" fillId="0" borderId="3" xfId="1" applyFont="1" applyBorder="1" applyAlignment="1">
      <alignment vertical="center" textRotation="255" shrinkToFit="1"/>
    </xf>
    <xf numFmtId="0" fontId="8" fillId="0" borderId="47" xfId="1" applyFont="1" applyBorder="1" applyAlignment="1">
      <alignment vertical="center" textRotation="255" shrinkToFit="1"/>
    </xf>
    <xf numFmtId="0" fontId="8" fillId="0" borderId="50" xfId="1" applyFont="1" applyBorder="1" applyAlignment="1">
      <alignment vertical="center" textRotation="255" shrinkToFit="1"/>
    </xf>
    <xf numFmtId="0" fontId="5" fillId="0" borderId="1" xfId="1" applyFont="1" applyFill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3" fontId="3" fillId="0" borderId="15" xfId="1" applyNumberFormat="1" applyFont="1" applyFill="1" applyBorder="1" applyAlignment="1">
      <alignment horizontal="right" vertical="center"/>
    </xf>
    <xf numFmtId="3" fontId="3" fillId="0" borderId="41" xfId="1" applyNumberFormat="1" applyFont="1" applyFill="1" applyBorder="1" applyAlignment="1">
      <alignment horizontal="right" vertical="center"/>
    </xf>
    <xf numFmtId="3" fontId="3" fillId="0" borderId="26" xfId="1" applyNumberFormat="1" applyFont="1" applyFill="1" applyBorder="1" applyAlignment="1">
      <alignment horizontal="right" vertical="center"/>
    </xf>
    <xf numFmtId="3" fontId="3" fillId="0" borderId="32" xfId="1" applyNumberFormat="1" applyFont="1" applyFill="1" applyBorder="1" applyAlignment="1">
      <alignment horizontal="right" vertical="center"/>
    </xf>
    <xf numFmtId="3" fontId="6" fillId="0" borderId="0" xfId="0" applyNumberFormat="1" applyFont="1" applyFill="1">
      <alignment vertical="center"/>
    </xf>
    <xf numFmtId="0" fontId="3" fillId="0" borderId="34" xfId="1" applyFont="1" applyFill="1" applyBorder="1" applyAlignment="1">
      <alignment vertical="center"/>
    </xf>
    <xf numFmtId="0" fontId="3" fillId="0" borderId="19" xfId="1" applyFont="1" applyFill="1" applyBorder="1" applyAlignment="1">
      <alignment horizontal="center" vertical="center" textRotation="255"/>
    </xf>
    <xf numFmtId="0" fontId="3" fillId="0" borderId="4" xfId="1" applyFont="1" applyFill="1" applyBorder="1" applyAlignment="1">
      <alignment vertical="center"/>
    </xf>
    <xf numFmtId="0" fontId="3" fillId="0" borderId="24" xfId="1" applyFont="1" applyFill="1" applyBorder="1" applyAlignment="1">
      <alignment horizontal="center" vertical="center" textRotation="255"/>
    </xf>
    <xf numFmtId="0" fontId="3" fillId="0" borderId="25" xfId="1" applyFont="1" applyFill="1" applyBorder="1" applyAlignment="1">
      <alignment vertical="center"/>
    </xf>
    <xf numFmtId="0" fontId="3" fillId="0" borderId="30" xfId="1" applyFont="1" applyFill="1" applyBorder="1" applyAlignment="1">
      <alignment horizontal="center" vertical="center" textRotation="255"/>
    </xf>
    <xf numFmtId="0" fontId="3" fillId="0" borderId="31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wrapText="1"/>
    </xf>
    <xf numFmtId="3" fontId="3" fillId="0" borderId="20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3" fillId="0" borderId="42" xfId="1" applyNumberFormat="1" applyFont="1" applyFill="1" applyBorder="1" applyAlignment="1">
      <alignment horizontal="right" vertical="center"/>
    </xf>
    <xf numFmtId="3" fontId="3" fillId="0" borderId="43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58" xfId="1" applyNumberFormat="1" applyFont="1" applyFill="1" applyBorder="1" applyAlignment="1">
      <alignment horizontal="right" vertical="center"/>
    </xf>
    <xf numFmtId="3" fontId="3" fillId="0" borderId="59" xfId="1" applyNumberFormat="1" applyFont="1" applyFill="1" applyBorder="1" applyAlignment="1">
      <alignment horizontal="righ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0" borderId="13" xfId="1" applyNumberFormat="1" applyFont="1" applyFill="1" applyBorder="1" applyAlignment="1">
      <alignment horizontal="right" vertical="center"/>
    </xf>
    <xf numFmtId="3" fontId="3" fillId="0" borderId="37" xfId="1" applyNumberFormat="1" applyFont="1" applyFill="1" applyBorder="1" applyAlignment="1">
      <alignment horizontal="right" vertical="center"/>
    </xf>
    <xf numFmtId="3" fontId="3" fillId="0" borderId="21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 wrapText="1"/>
    </xf>
    <xf numFmtId="3" fontId="5" fillId="0" borderId="18" xfId="1" applyNumberFormat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vertical="center"/>
    </xf>
    <xf numFmtId="3" fontId="5" fillId="0" borderId="23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vertical="center"/>
    </xf>
    <xf numFmtId="3" fontId="5" fillId="0" borderId="29" xfId="1" applyNumberFormat="1" applyFont="1" applyFill="1" applyBorder="1" applyAlignment="1">
      <alignment horizontal="right" vertical="center"/>
    </xf>
    <xf numFmtId="0" fontId="5" fillId="0" borderId="51" xfId="1" applyFont="1" applyFill="1" applyBorder="1" applyAlignment="1">
      <alignment horizontal="center" vertical="center"/>
    </xf>
    <xf numFmtId="3" fontId="5" fillId="0" borderId="33" xfId="1" applyNumberFormat="1" applyFont="1" applyFill="1" applyBorder="1" applyAlignment="1">
      <alignment horizontal="right" vertical="center"/>
    </xf>
    <xf numFmtId="3" fontId="5" fillId="0" borderId="41" xfId="1" applyNumberFormat="1" applyFont="1" applyFill="1" applyBorder="1" applyAlignment="1">
      <alignment horizontal="right" vertical="center"/>
    </xf>
    <xf numFmtId="0" fontId="5" fillId="0" borderId="62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3" fontId="5" fillId="0" borderId="15" xfId="1" applyNumberFormat="1" applyFont="1" applyFill="1" applyBorder="1" applyAlignment="1">
      <alignment horizontal="right" vertical="center"/>
    </xf>
    <xf numFmtId="3" fontId="5" fillId="0" borderId="16" xfId="1" applyNumberFormat="1" applyFont="1" applyFill="1" applyBorder="1" applyAlignment="1">
      <alignment horizontal="right" vertical="center"/>
    </xf>
    <xf numFmtId="3" fontId="5" fillId="0" borderId="17" xfId="1" applyNumberFormat="1" applyFont="1" applyFill="1" applyBorder="1" applyAlignment="1">
      <alignment horizontal="right" vertical="center"/>
    </xf>
    <xf numFmtId="0" fontId="5" fillId="0" borderId="19" xfId="1" applyFont="1" applyFill="1" applyBorder="1" applyAlignment="1">
      <alignment horizontal="center" vertical="center" textRotation="255"/>
    </xf>
    <xf numFmtId="0" fontId="5" fillId="0" borderId="4" xfId="1" applyFont="1" applyFill="1" applyBorder="1" applyAlignment="1">
      <alignment vertical="center"/>
    </xf>
    <xf numFmtId="3" fontId="5" fillId="0" borderId="42" xfId="1" applyNumberFormat="1" applyFont="1" applyFill="1" applyBorder="1" applyAlignment="1">
      <alignment horizontal="right" vertical="center"/>
    </xf>
    <xf numFmtId="3" fontId="5" fillId="0" borderId="43" xfId="1" applyNumberFormat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center" vertical="center" textRotation="255"/>
    </xf>
    <xf numFmtId="3" fontId="5" fillId="0" borderId="20" xfId="1" applyNumberFormat="1" applyFont="1" applyFill="1" applyBorder="1" applyAlignment="1">
      <alignment horizontal="right" vertical="center"/>
    </xf>
    <xf numFmtId="3" fontId="5" fillId="0" borderId="21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3" fontId="5" fillId="0" borderId="27" xfId="1" applyNumberFormat="1" applyFont="1" applyFill="1" applyBorder="1" applyAlignment="1">
      <alignment horizontal="right" vertical="center"/>
    </xf>
    <xf numFmtId="0" fontId="5" fillId="0" borderId="30" xfId="1" applyFont="1" applyFill="1" applyBorder="1" applyAlignment="1">
      <alignment horizontal="center" vertical="center" textRotation="255"/>
    </xf>
    <xf numFmtId="0" fontId="5" fillId="0" borderId="31" xfId="1" applyFont="1" applyFill="1" applyBorder="1" applyAlignment="1">
      <alignment horizontal="center" vertical="center"/>
    </xf>
    <xf numFmtId="3" fontId="5" fillId="0" borderId="30" xfId="1" applyNumberFormat="1" applyFont="1" applyFill="1" applyBorder="1" applyAlignment="1">
      <alignment horizontal="right" vertical="center"/>
    </xf>
    <xf numFmtId="3" fontId="5" fillId="0" borderId="44" xfId="1" applyNumberFormat="1" applyFont="1" applyFill="1" applyBorder="1" applyAlignment="1">
      <alignment horizontal="right" vertical="center"/>
    </xf>
    <xf numFmtId="3" fontId="5" fillId="0" borderId="45" xfId="1" applyNumberFormat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3" fontId="5" fillId="0" borderId="26" xfId="1" applyNumberFormat="1" applyFont="1" applyFill="1" applyBorder="1" applyAlignment="1">
      <alignment horizontal="right" vertical="center"/>
    </xf>
    <xf numFmtId="3" fontId="5" fillId="0" borderId="32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"/>
  <sheetViews>
    <sheetView tabSelected="1" zoomScaleNormal="100" zoomScaleSheetLayoutView="70" workbookViewId="0">
      <selection activeCell="G13" sqref="G13"/>
    </sheetView>
  </sheetViews>
  <sheetFormatPr defaultColWidth="9" defaultRowHeight="13.5" x14ac:dyDescent="0.15"/>
  <cols>
    <col min="1" max="1" width="2.5" style="47" customWidth="1"/>
    <col min="2" max="2" width="2.875" style="47" bestFit="1" customWidth="1"/>
    <col min="3" max="3" width="15.5" style="47" bestFit="1" customWidth="1"/>
    <col min="4" max="4" width="9" style="334"/>
    <col min="5" max="6" width="9" style="47"/>
    <col min="7" max="18" width="7.5" style="47" customWidth="1"/>
    <col min="19" max="16384" width="9" style="47"/>
  </cols>
  <sheetData>
    <row r="1" spans="2:18" ht="14.25" thickBot="1" x14ac:dyDescent="0.2">
      <c r="B1" s="47" t="s">
        <v>125</v>
      </c>
      <c r="R1" s="164"/>
    </row>
    <row r="2" spans="2:18" ht="13.5" customHeight="1" x14ac:dyDescent="0.15">
      <c r="B2" s="236" t="s">
        <v>75</v>
      </c>
      <c r="C2" s="237"/>
      <c r="D2" s="240" t="s">
        <v>76</v>
      </c>
      <c r="E2" s="241"/>
      <c r="F2" s="232"/>
      <c r="G2" s="241" t="s">
        <v>93</v>
      </c>
      <c r="H2" s="231"/>
      <c r="I2" s="230" t="s">
        <v>94</v>
      </c>
      <c r="J2" s="231"/>
      <c r="K2" s="230" t="s">
        <v>95</v>
      </c>
      <c r="L2" s="231"/>
      <c r="M2" s="230" t="s">
        <v>96</v>
      </c>
      <c r="N2" s="231"/>
      <c r="O2" s="230" t="s">
        <v>97</v>
      </c>
      <c r="P2" s="231"/>
      <c r="Q2" s="230" t="s">
        <v>98</v>
      </c>
      <c r="R2" s="232"/>
    </row>
    <row r="3" spans="2:18" ht="14.25" thickBot="1" x14ac:dyDescent="0.2">
      <c r="B3" s="238"/>
      <c r="C3" s="239"/>
      <c r="D3" s="335" t="s">
        <v>0</v>
      </c>
      <c r="E3" s="1" t="s">
        <v>1</v>
      </c>
      <c r="F3" s="102" t="s">
        <v>2</v>
      </c>
      <c r="G3" s="156" t="s">
        <v>1</v>
      </c>
      <c r="H3" s="1" t="s">
        <v>2</v>
      </c>
      <c r="I3" s="156" t="s">
        <v>1</v>
      </c>
      <c r="J3" s="1" t="s">
        <v>2</v>
      </c>
      <c r="K3" s="156" t="s">
        <v>1</v>
      </c>
      <c r="L3" s="1" t="s">
        <v>2</v>
      </c>
      <c r="M3" s="156" t="s">
        <v>1</v>
      </c>
      <c r="N3" s="1" t="s">
        <v>2</v>
      </c>
      <c r="O3" s="156" t="s">
        <v>1</v>
      </c>
      <c r="P3" s="1" t="s">
        <v>2</v>
      </c>
      <c r="Q3" s="2" t="s">
        <v>1</v>
      </c>
      <c r="R3" s="3" t="s">
        <v>2</v>
      </c>
    </row>
    <row r="4" spans="2:18" ht="14.25" thickBot="1" x14ac:dyDescent="0.2">
      <c r="B4" s="233" t="s">
        <v>99</v>
      </c>
      <c r="C4" s="227"/>
      <c r="D4" s="336">
        <f>SUM(E4:F4)</f>
        <v>20916</v>
      </c>
      <c r="E4" s="4">
        <f>SUM(G4+I4+K4+M4+O4+Q4)</f>
        <v>15395</v>
      </c>
      <c r="F4" s="5">
        <f>SUM(H4+J4+L4+N4+P4+R4)</f>
        <v>5521</v>
      </c>
      <c r="G4" s="206">
        <v>3397</v>
      </c>
      <c r="H4" s="204">
        <v>1518</v>
      </c>
      <c r="I4" s="204">
        <v>2804</v>
      </c>
      <c r="J4" s="204">
        <v>1154</v>
      </c>
      <c r="K4" s="204">
        <v>2655</v>
      </c>
      <c r="L4" s="204">
        <v>929</v>
      </c>
      <c r="M4" s="204">
        <v>2453</v>
      </c>
      <c r="N4" s="204">
        <v>834</v>
      </c>
      <c r="O4" s="204">
        <v>2214</v>
      </c>
      <c r="P4" s="204">
        <v>605</v>
      </c>
      <c r="Q4" s="204">
        <v>1872</v>
      </c>
      <c r="R4" s="205">
        <v>481</v>
      </c>
    </row>
    <row r="5" spans="2:18" ht="13.5" customHeight="1" x14ac:dyDescent="0.15">
      <c r="B5" s="225" t="s">
        <v>4</v>
      </c>
      <c r="C5" s="12" t="s">
        <v>100</v>
      </c>
      <c r="D5" s="337">
        <f t="shared" ref="D5:D35" si="0">SUM(E5:F5)</f>
        <v>8013</v>
      </c>
      <c r="E5" s="112">
        <f>SUM(G5+I5+K5+M5+O5+Q5)</f>
        <v>4818</v>
      </c>
      <c r="F5" s="113">
        <f>SUM(H5+J5+L5+N5+P5+R5)</f>
        <v>3195</v>
      </c>
      <c r="G5" s="209">
        <v>1780</v>
      </c>
      <c r="H5" s="207">
        <v>1391</v>
      </c>
      <c r="I5" s="207">
        <v>1112</v>
      </c>
      <c r="J5" s="207">
        <v>749</v>
      </c>
      <c r="K5" s="207">
        <v>778</v>
      </c>
      <c r="L5" s="207">
        <v>491</v>
      </c>
      <c r="M5" s="207">
        <v>494</v>
      </c>
      <c r="N5" s="207">
        <v>284</v>
      </c>
      <c r="O5" s="207">
        <v>379</v>
      </c>
      <c r="P5" s="207">
        <v>183</v>
      </c>
      <c r="Q5" s="207">
        <v>275</v>
      </c>
      <c r="R5" s="208">
        <v>97</v>
      </c>
    </row>
    <row r="6" spans="2:18" x14ac:dyDescent="0.15">
      <c r="B6" s="225"/>
      <c r="C6" s="160" t="s">
        <v>101</v>
      </c>
      <c r="D6" s="338">
        <f t="shared" si="0"/>
        <v>22806</v>
      </c>
      <c r="E6" s="9">
        <f t="shared" ref="E6:F35" si="1">SUM(G6+I6+K6+M6+O6+Q6)</f>
        <v>15322</v>
      </c>
      <c r="F6" s="10">
        <f t="shared" si="1"/>
        <v>7484</v>
      </c>
      <c r="G6" s="212">
        <v>2998</v>
      </c>
      <c r="H6" s="210">
        <v>1588</v>
      </c>
      <c r="I6" s="210">
        <v>2795</v>
      </c>
      <c r="J6" s="210">
        <v>1533</v>
      </c>
      <c r="K6" s="210">
        <v>2622</v>
      </c>
      <c r="L6" s="210">
        <v>1355</v>
      </c>
      <c r="M6" s="210">
        <v>2635</v>
      </c>
      <c r="N6" s="210">
        <v>1206</v>
      </c>
      <c r="O6" s="210">
        <v>2310</v>
      </c>
      <c r="P6" s="210">
        <v>978</v>
      </c>
      <c r="Q6" s="210">
        <v>1962</v>
      </c>
      <c r="R6" s="211">
        <v>824</v>
      </c>
    </row>
    <row r="7" spans="2:18" x14ac:dyDescent="0.15">
      <c r="B7" s="225"/>
      <c r="C7" s="160" t="s">
        <v>102</v>
      </c>
      <c r="D7" s="338">
        <f t="shared" si="0"/>
        <v>3035</v>
      </c>
      <c r="E7" s="9">
        <f t="shared" si="1"/>
        <v>1570</v>
      </c>
      <c r="F7" s="10">
        <f t="shared" si="1"/>
        <v>1465</v>
      </c>
      <c r="G7" s="212">
        <v>437</v>
      </c>
      <c r="H7" s="210">
        <v>498</v>
      </c>
      <c r="I7" s="210">
        <v>325</v>
      </c>
      <c r="J7" s="210">
        <v>347</v>
      </c>
      <c r="K7" s="210">
        <v>260</v>
      </c>
      <c r="L7" s="210">
        <v>231</v>
      </c>
      <c r="M7" s="210">
        <v>239</v>
      </c>
      <c r="N7" s="210">
        <v>179</v>
      </c>
      <c r="O7" s="210">
        <v>160</v>
      </c>
      <c r="P7" s="210">
        <v>116</v>
      </c>
      <c r="Q7" s="210">
        <v>149</v>
      </c>
      <c r="R7" s="211">
        <v>94</v>
      </c>
    </row>
    <row r="8" spans="2:18" x14ac:dyDescent="0.15">
      <c r="B8" s="225"/>
      <c r="C8" s="160" t="s">
        <v>103</v>
      </c>
      <c r="D8" s="338">
        <f t="shared" si="0"/>
        <v>1325</v>
      </c>
      <c r="E8" s="9">
        <f t="shared" si="1"/>
        <v>961</v>
      </c>
      <c r="F8" s="10">
        <f t="shared" si="1"/>
        <v>364</v>
      </c>
      <c r="G8" s="212">
        <v>231</v>
      </c>
      <c r="H8" s="210">
        <v>71</v>
      </c>
      <c r="I8" s="210">
        <v>175</v>
      </c>
      <c r="J8" s="210">
        <v>67</v>
      </c>
      <c r="K8" s="210">
        <v>155</v>
      </c>
      <c r="L8" s="210">
        <v>60</v>
      </c>
      <c r="M8" s="210">
        <v>150</v>
      </c>
      <c r="N8" s="210">
        <v>55</v>
      </c>
      <c r="O8" s="210">
        <v>123</v>
      </c>
      <c r="P8" s="210">
        <v>56</v>
      </c>
      <c r="Q8" s="210">
        <v>127</v>
      </c>
      <c r="R8" s="211">
        <v>55</v>
      </c>
    </row>
    <row r="9" spans="2:18" x14ac:dyDescent="0.15">
      <c r="B9" s="225"/>
      <c r="C9" s="160" t="s">
        <v>104</v>
      </c>
      <c r="D9" s="338">
        <f t="shared" si="0"/>
        <v>3238</v>
      </c>
      <c r="E9" s="9">
        <f t="shared" si="1"/>
        <v>1837</v>
      </c>
      <c r="F9" s="10">
        <f t="shared" si="1"/>
        <v>1401</v>
      </c>
      <c r="G9" s="212">
        <v>466</v>
      </c>
      <c r="H9" s="210">
        <v>387</v>
      </c>
      <c r="I9" s="210">
        <v>364</v>
      </c>
      <c r="J9" s="210">
        <v>314</v>
      </c>
      <c r="K9" s="210">
        <v>297</v>
      </c>
      <c r="L9" s="210">
        <v>237</v>
      </c>
      <c r="M9" s="210">
        <v>238</v>
      </c>
      <c r="N9" s="210">
        <v>181</v>
      </c>
      <c r="O9" s="210">
        <v>241</v>
      </c>
      <c r="P9" s="210">
        <v>148</v>
      </c>
      <c r="Q9" s="210">
        <v>231</v>
      </c>
      <c r="R9" s="211">
        <v>134</v>
      </c>
    </row>
    <row r="10" spans="2:18" x14ac:dyDescent="0.15">
      <c r="B10" s="225"/>
      <c r="C10" s="160" t="s">
        <v>105</v>
      </c>
      <c r="D10" s="338">
        <f t="shared" si="0"/>
        <v>3011</v>
      </c>
      <c r="E10" s="9">
        <f t="shared" si="1"/>
        <v>1941</v>
      </c>
      <c r="F10" s="10">
        <f t="shared" si="1"/>
        <v>1070</v>
      </c>
      <c r="G10" s="212">
        <v>506</v>
      </c>
      <c r="H10" s="210">
        <v>334</v>
      </c>
      <c r="I10" s="210">
        <v>463</v>
      </c>
      <c r="J10" s="210">
        <v>273</v>
      </c>
      <c r="K10" s="210">
        <v>364</v>
      </c>
      <c r="L10" s="210">
        <v>202</v>
      </c>
      <c r="M10" s="210">
        <v>254</v>
      </c>
      <c r="N10" s="210">
        <v>128</v>
      </c>
      <c r="O10" s="210">
        <v>200</v>
      </c>
      <c r="P10" s="210">
        <v>71</v>
      </c>
      <c r="Q10" s="210">
        <v>154</v>
      </c>
      <c r="R10" s="211">
        <v>62</v>
      </c>
    </row>
    <row r="11" spans="2:18" x14ac:dyDescent="0.15">
      <c r="B11" s="225"/>
      <c r="C11" s="160" t="s">
        <v>106</v>
      </c>
      <c r="D11" s="338">
        <f t="shared" si="0"/>
        <v>11406</v>
      </c>
      <c r="E11" s="9">
        <f t="shared" si="1"/>
        <v>7287</v>
      </c>
      <c r="F11" s="10">
        <f t="shared" si="1"/>
        <v>4119</v>
      </c>
      <c r="G11" s="212">
        <v>1844</v>
      </c>
      <c r="H11" s="210">
        <v>1259</v>
      </c>
      <c r="I11" s="210">
        <v>1702</v>
      </c>
      <c r="J11" s="210">
        <v>1071</v>
      </c>
      <c r="K11" s="210">
        <v>1346</v>
      </c>
      <c r="L11" s="210">
        <v>740</v>
      </c>
      <c r="M11" s="210">
        <v>1080</v>
      </c>
      <c r="N11" s="210">
        <v>515</v>
      </c>
      <c r="O11" s="210">
        <v>759</v>
      </c>
      <c r="P11" s="210">
        <v>297</v>
      </c>
      <c r="Q11" s="210">
        <v>556</v>
      </c>
      <c r="R11" s="211">
        <v>237</v>
      </c>
    </row>
    <row r="12" spans="2:18" x14ac:dyDescent="0.15">
      <c r="B12" s="225"/>
      <c r="C12" s="160" t="s">
        <v>107</v>
      </c>
      <c r="D12" s="338">
        <f t="shared" si="0"/>
        <v>3715</v>
      </c>
      <c r="E12" s="9">
        <f t="shared" si="1"/>
        <v>2289</v>
      </c>
      <c r="F12" s="10">
        <f t="shared" si="1"/>
        <v>1426</v>
      </c>
      <c r="G12" s="212">
        <v>705</v>
      </c>
      <c r="H12" s="210">
        <v>427</v>
      </c>
      <c r="I12" s="210">
        <v>465</v>
      </c>
      <c r="J12" s="210">
        <v>315</v>
      </c>
      <c r="K12" s="210">
        <v>356</v>
      </c>
      <c r="L12" s="210">
        <v>242</v>
      </c>
      <c r="M12" s="210">
        <v>274</v>
      </c>
      <c r="N12" s="210">
        <v>165</v>
      </c>
      <c r="O12" s="210">
        <v>270</v>
      </c>
      <c r="P12" s="210">
        <v>132</v>
      </c>
      <c r="Q12" s="210">
        <v>219</v>
      </c>
      <c r="R12" s="211">
        <v>145</v>
      </c>
    </row>
    <row r="13" spans="2:18" ht="14.25" thickBot="1" x14ac:dyDescent="0.2">
      <c r="B13" s="234"/>
      <c r="C13" s="11" t="s">
        <v>13</v>
      </c>
      <c r="D13" s="339">
        <f t="shared" si="0"/>
        <v>56549</v>
      </c>
      <c r="E13" s="52">
        <f t="shared" si="1"/>
        <v>36025</v>
      </c>
      <c r="F13" s="53">
        <f t="shared" si="1"/>
        <v>20524</v>
      </c>
      <c r="G13" s="54">
        <f>SUM(G5:G12)</f>
        <v>8967</v>
      </c>
      <c r="H13" s="54">
        <f t="shared" ref="H13:R13" si="2">SUM(H5:H12)</f>
        <v>5955</v>
      </c>
      <c r="I13" s="54">
        <f t="shared" si="2"/>
        <v>7401</v>
      </c>
      <c r="J13" s="54">
        <f t="shared" si="2"/>
        <v>4669</v>
      </c>
      <c r="K13" s="54">
        <f t="shared" si="2"/>
        <v>6178</v>
      </c>
      <c r="L13" s="54">
        <f t="shared" si="2"/>
        <v>3558</v>
      </c>
      <c r="M13" s="54">
        <f>SUM(M5:M12)</f>
        <v>5364</v>
      </c>
      <c r="N13" s="54">
        <f t="shared" si="2"/>
        <v>2713</v>
      </c>
      <c r="O13" s="54">
        <f t="shared" si="2"/>
        <v>4442</v>
      </c>
      <c r="P13" s="54">
        <f t="shared" si="2"/>
        <v>1981</v>
      </c>
      <c r="Q13" s="54">
        <f t="shared" si="2"/>
        <v>3673</v>
      </c>
      <c r="R13" s="117">
        <f t="shared" si="2"/>
        <v>1648</v>
      </c>
    </row>
    <row r="14" spans="2:18" ht="13.5" customHeight="1" x14ac:dyDescent="0.15">
      <c r="B14" s="225" t="s">
        <v>77</v>
      </c>
      <c r="C14" s="341" t="s">
        <v>141</v>
      </c>
      <c r="D14" s="337">
        <f t="shared" si="0"/>
        <v>6137</v>
      </c>
      <c r="E14" s="112">
        <f t="shared" si="1"/>
        <v>3374</v>
      </c>
      <c r="F14" s="113">
        <f t="shared" si="1"/>
        <v>2763</v>
      </c>
      <c r="G14" s="209">
        <v>304</v>
      </c>
      <c r="H14" s="207">
        <v>245</v>
      </c>
      <c r="I14" s="207">
        <v>411</v>
      </c>
      <c r="J14" s="207">
        <v>299</v>
      </c>
      <c r="K14" s="207">
        <v>549</v>
      </c>
      <c r="L14" s="207">
        <v>440</v>
      </c>
      <c r="M14" s="207">
        <v>643</v>
      </c>
      <c r="N14" s="207">
        <v>573</v>
      </c>
      <c r="O14" s="207">
        <v>712</v>
      </c>
      <c r="P14" s="207">
        <v>609</v>
      </c>
      <c r="Q14" s="207">
        <v>755</v>
      </c>
      <c r="R14" s="208">
        <v>597</v>
      </c>
    </row>
    <row r="15" spans="2:18" x14ac:dyDescent="0.15">
      <c r="B15" s="225"/>
      <c r="C15" s="160" t="s">
        <v>78</v>
      </c>
      <c r="D15" s="338">
        <f t="shared" si="0"/>
        <v>3221</v>
      </c>
      <c r="E15" s="9">
        <f t="shared" si="1"/>
        <v>2105</v>
      </c>
      <c r="F15" s="10">
        <f t="shared" si="1"/>
        <v>1116</v>
      </c>
      <c r="G15" s="212">
        <v>213</v>
      </c>
      <c r="H15" s="210">
        <v>87</v>
      </c>
      <c r="I15" s="210">
        <v>248</v>
      </c>
      <c r="J15" s="210">
        <v>121</v>
      </c>
      <c r="K15" s="210">
        <v>297</v>
      </c>
      <c r="L15" s="210">
        <v>156</v>
      </c>
      <c r="M15" s="210">
        <v>396</v>
      </c>
      <c r="N15" s="210">
        <v>198</v>
      </c>
      <c r="O15" s="210">
        <v>434</v>
      </c>
      <c r="P15" s="210">
        <v>281</v>
      </c>
      <c r="Q15" s="210">
        <v>517</v>
      </c>
      <c r="R15" s="211">
        <v>273</v>
      </c>
    </row>
    <row r="16" spans="2:18" x14ac:dyDescent="0.15">
      <c r="B16" s="225"/>
      <c r="C16" s="160" t="s">
        <v>79</v>
      </c>
      <c r="D16" s="338">
        <f t="shared" si="0"/>
        <v>2493</v>
      </c>
      <c r="E16" s="9">
        <f t="shared" si="1"/>
        <v>1736</v>
      </c>
      <c r="F16" s="10">
        <f t="shared" si="1"/>
        <v>757</v>
      </c>
      <c r="G16" s="212">
        <v>104</v>
      </c>
      <c r="H16" s="210">
        <v>66</v>
      </c>
      <c r="I16" s="210">
        <v>155</v>
      </c>
      <c r="J16" s="210">
        <v>83</v>
      </c>
      <c r="K16" s="210">
        <v>210</v>
      </c>
      <c r="L16" s="210">
        <v>123</v>
      </c>
      <c r="M16" s="210">
        <v>319</v>
      </c>
      <c r="N16" s="210">
        <v>134</v>
      </c>
      <c r="O16" s="210">
        <v>430</v>
      </c>
      <c r="P16" s="210">
        <v>180</v>
      </c>
      <c r="Q16" s="210">
        <v>518</v>
      </c>
      <c r="R16" s="211">
        <v>171</v>
      </c>
    </row>
    <row r="17" spans="2:18" x14ac:dyDescent="0.15">
      <c r="B17" s="225"/>
      <c r="C17" s="160" t="s">
        <v>80</v>
      </c>
      <c r="D17" s="338">
        <f t="shared" si="0"/>
        <v>865</v>
      </c>
      <c r="E17" s="9">
        <f t="shared" si="1"/>
        <v>599</v>
      </c>
      <c r="F17" s="10">
        <f t="shared" si="1"/>
        <v>266</v>
      </c>
      <c r="G17" s="212">
        <v>78</v>
      </c>
      <c r="H17" s="210">
        <v>55</v>
      </c>
      <c r="I17" s="210">
        <v>82</v>
      </c>
      <c r="J17" s="210">
        <v>48</v>
      </c>
      <c r="K17" s="210">
        <v>102</v>
      </c>
      <c r="L17" s="210">
        <v>38</v>
      </c>
      <c r="M17" s="210">
        <v>111</v>
      </c>
      <c r="N17" s="210">
        <v>36</v>
      </c>
      <c r="O17" s="210">
        <v>107</v>
      </c>
      <c r="P17" s="210">
        <v>44</v>
      </c>
      <c r="Q17" s="210">
        <v>119</v>
      </c>
      <c r="R17" s="211">
        <v>45</v>
      </c>
    </row>
    <row r="18" spans="2:18" x14ac:dyDescent="0.15">
      <c r="B18" s="225"/>
      <c r="C18" s="160" t="s">
        <v>81</v>
      </c>
      <c r="D18" s="338">
        <f t="shared" si="0"/>
        <v>907</v>
      </c>
      <c r="E18" s="9">
        <f t="shared" si="1"/>
        <v>550</v>
      </c>
      <c r="F18" s="10">
        <f t="shared" si="1"/>
        <v>357</v>
      </c>
      <c r="G18" s="212">
        <v>32</v>
      </c>
      <c r="H18" s="210">
        <v>24</v>
      </c>
      <c r="I18" s="210">
        <v>49</v>
      </c>
      <c r="J18" s="210">
        <v>40</v>
      </c>
      <c r="K18" s="210">
        <v>70</v>
      </c>
      <c r="L18" s="210">
        <v>67</v>
      </c>
      <c r="M18" s="210">
        <v>104</v>
      </c>
      <c r="N18" s="210">
        <v>75</v>
      </c>
      <c r="O18" s="210">
        <v>142</v>
      </c>
      <c r="P18" s="210">
        <v>83</v>
      </c>
      <c r="Q18" s="210">
        <v>153</v>
      </c>
      <c r="R18" s="211">
        <v>68</v>
      </c>
    </row>
    <row r="19" spans="2:18" x14ac:dyDescent="0.15">
      <c r="B19" s="225"/>
      <c r="C19" s="160" t="s">
        <v>82</v>
      </c>
      <c r="D19" s="338">
        <f t="shared" si="0"/>
        <v>2709</v>
      </c>
      <c r="E19" s="9">
        <f t="shared" si="1"/>
        <v>1492</v>
      </c>
      <c r="F19" s="10">
        <f t="shared" si="1"/>
        <v>1217</v>
      </c>
      <c r="G19" s="212">
        <v>61</v>
      </c>
      <c r="H19" s="210">
        <v>53</v>
      </c>
      <c r="I19" s="210">
        <v>97</v>
      </c>
      <c r="J19" s="210">
        <v>77</v>
      </c>
      <c r="K19" s="210">
        <v>167</v>
      </c>
      <c r="L19" s="210">
        <v>150</v>
      </c>
      <c r="M19" s="210">
        <v>236</v>
      </c>
      <c r="N19" s="210">
        <v>231</v>
      </c>
      <c r="O19" s="210">
        <v>415</v>
      </c>
      <c r="P19" s="210">
        <v>305</v>
      </c>
      <c r="Q19" s="210">
        <v>516</v>
      </c>
      <c r="R19" s="211">
        <v>401</v>
      </c>
    </row>
    <row r="20" spans="2:18" x14ac:dyDescent="0.15">
      <c r="B20" s="225"/>
      <c r="C20" s="160" t="s">
        <v>83</v>
      </c>
      <c r="D20" s="338">
        <f t="shared" si="0"/>
        <v>1519</v>
      </c>
      <c r="E20" s="9">
        <f t="shared" si="1"/>
        <v>680</v>
      </c>
      <c r="F20" s="10">
        <f t="shared" si="1"/>
        <v>839</v>
      </c>
      <c r="G20" s="212">
        <v>26</v>
      </c>
      <c r="H20" s="210">
        <v>34</v>
      </c>
      <c r="I20" s="210">
        <v>43</v>
      </c>
      <c r="J20" s="210">
        <v>57</v>
      </c>
      <c r="K20" s="210">
        <v>81</v>
      </c>
      <c r="L20" s="210">
        <v>75</v>
      </c>
      <c r="M20" s="210">
        <v>94</v>
      </c>
      <c r="N20" s="210">
        <v>145</v>
      </c>
      <c r="O20" s="210">
        <v>178</v>
      </c>
      <c r="P20" s="210">
        <v>250</v>
      </c>
      <c r="Q20" s="210">
        <v>258</v>
      </c>
      <c r="R20" s="211">
        <v>278</v>
      </c>
    </row>
    <row r="21" spans="2:18" ht="14.25" thickBot="1" x14ac:dyDescent="0.2">
      <c r="B21" s="225"/>
      <c r="C21" s="13" t="s">
        <v>13</v>
      </c>
      <c r="D21" s="339">
        <f t="shared" si="0"/>
        <v>17851</v>
      </c>
      <c r="E21" s="52">
        <f t="shared" si="1"/>
        <v>10536</v>
      </c>
      <c r="F21" s="53">
        <f t="shared" si="1"/>
        <v>7315</v>
      </c>
      <c r="G21" s="54">
        <f>SUM(G14:G20)</f>
        <v>818</v>
      </c>
      <c r="H21" s="54">
        <f t="shared" ref="H21:R21" si="3">SUM(H14:H20)</f>
        <v>564</v>
      </c>
      <c r="I21" s="54">
        <f t="shared" si="3"/>
        <v>1085</v>
      </c>
      <c r="J21" s="54">
        <f t="shared" si="3"/>
        <v>725</v>
      </c>
      <c r="K21" s="54">
        <f t="shared" si="3"/>
        <v>1476</v>
      </c>
      <c r="L21" s="54">
        <f t="shared" si="3"/>
        <v>1049</v>
      </c>
      <c r="M21" s="54">
        <f t="shared" si="3"/>
        <v>1903</v>
      </c>
      <c r="N21" s="54">
        <f t="shared" si="3"/>
        <v>1392</v>
      </c>
      <c r="O21" s="54">
        <f t="shared" si="3"/>
        <v>2418</v>
      </c>
      <c r="P21" s="54">
        <f t="shared" si="3"/>
        <v>1752</v>
      </c>
      <c r="Q21" s="54">
        <f t="shared" si="3"/>
        <v>2836</v>
      </c>
      <c r="R21" s="117">
        <f t="shared" si="3"/>
        <v>1833</v>
      </c>
    </row>
    <row r="22" spans="2:18" ht="13.5" customHeight="1" x14ac:dyDescent="0.15">
      <c r="B22" s="235" t="s">
        <v>84</v>
      </c>
      <c r="C22" s="159" t="s">
        <v>85</v>
      </c>
      <c r="D22" s="337">
        <f t="shared" si="0"/>
        <v>4218</v>
      </c>
      <c r="E22" s="112">
        <f t="shared" si="1"/>
        <v>2670</v>
      </c>
      <c r="F22" s="113">
        <f t="shared" si="1"/>
        <v>1548</v>
      </c>
      <c r="G22" s="209">
        <v>586</v>
      </c>
      <c r="H22" s="207">
        <v>292</v>
      </c>
      <c r="I22" s="207">
        <v>451</v>
      </c>
      <c r="J22" s="207">
        <v>285</v>
      </c>
      <c r="K22" s="207">
        <v>421</v>
      </c>
      <c r="L22" s="207">
        <v>251</v>
      </c>
      <c r="M22" s="207">
        <v>375</v>
      </c>
      <c r="N22" s="207">
        <v>265</v>
      </c>
      <c r="O22" s="207">
        <v>386</v>
      </c>
      <c r="P22" s="207">
        <v>240</v>
      </c>
      <c r="Q22" s="207">
        <v>451</v>
      </c>
      <c r="R22" s="208">
        <v>215</v>
      </c>
    </row>
    <row r="23" spans="2:18" x14ac:dyDescent="0.15">
      <c r="B23" s="225"/>
      <c r="C23" s="160" t="s">
        <v>86</v>
      </c>
      <c r="D23" s="338">
        <f t="shared" si="0"/>
        <v>7028</v>
      </c>
      <c r="E23" s="9">
        <f t="shared" si="1"/>
        <v>4435</v>
      </c>
      <c r="F23" s="10">
        <f t="shared" si="1"/>
        <v>2593</v>
      </c>
      <c r="G23" s="212">
        <v>799</v>
      </c>
      <c r="H23" s="210">
        <v>437</v>
      </c>
      <c r="I23" s="210">
        <v>691</v>
      </c>
      <c r="J23" s="210">
        <v>363</v>
      </c>
      <c r="K23" s="210">
        <v>650</v>
      </c>
      <c r="L23" s="210">
        <v>392</v>
      </c>
      <c r="M23" s="210">
        <v>791</v>
      </c>
      <c r="N23" s="210">
        <v>427</v>
      </c>
      <c r="O23" s="210">
        <v>693</v>
      </c>
      <c r="P23" s="210">
        <v>479</v>
      </c>
      <c r="Q23" s="210">
        <v>811</v>
      </c>
      <c r="R23" s="211">
        <v>495</v>
      </c>
    </row>
    <row r="24" spans="2:18" x14ac:dyDescent="0.15">
      <c r="B24" s="225"/>
      <c r="C24" s="160" t="s">
        <v>87</v>
      </c>
      <c r="D24" s="338">
        <f t="shared" si="0"/>
        <v>10695</v>
      </c>
      <c r="E24" s="9">
        <f t="shared" si="1"/>
        <v>6770</v>
      </c>
      <c r="F24" s="10">
        <f t="shared" si="1"/>
        <v>3925</v>
      </c>
      <c r="G24" s="212">
        <v>633</v>
      </c>
      <c r="H24" s="210">
        <v>353</v>
      </c>
      <c r="I24" s="210">
        <v>729</v>
      </c>
      <c r="J24" s="210">
        <v>528</v>
      </c>
      <c r="K24" s="210">
        <v>859</v>
      </c>
      <c r="L24" s="210">
        <v>659</v>
      </c>
      <c r="M24" s="210">
        <v>1101</v>
      </c>
      <c r="N24" s="210">
        <v>824</v>
      </c>
      <c r="O24" s="210">
        <v>1470</v>
      </c>
      <c r="P24" s="210">
        <v>857</v>
      </c>
      <c r="Q24" s="210">
        <v>1978</v>
      </c>
      <c r="R24" s="211">
        <v>704</v>
      </c>
    </row>
    <row r="25" spans="2:18" x14ac:dyDescent="0.15">
      <c r="B25" s="225"/>
      <c r="C25" s="160" t="s">
        <v>23</v>
      </c>
      <c r="D25" s="338">
        <f t="shared" si="0"/>
        <v>11711</v>
      </c>
      <c r="E25" s="9">
        <f t="shared" si="1"/>
        <v>6960</v>
      </c>
      <c r="F25" s="10">
        <f t="shared" si="1"/>
        <v>4751</v>
      </c>
      <c r="G25" s="212">
        <v>359</v>
      </c>
      <c r="H25" s="210">
        <v>326</v>
      </c>
      <c r="I25" s="210">
        <v>533</v>
      </c>
      <c r="J25" s="210">
        <v>516</v>
      </c>
      <c r="K25" s="210">
        <v>863</v>
      </c>
      <c r="L25" s="210">
        <v>828</v>
      </c>
      <c r="M25" s="210">
        <v>1376</v>
      </c>
      <c r="N25" s="210">
        <v>1049</v>
      </c>
      <c r="O25" s="210">
        <v>1710</v>
      </c>
      <c r="P25" s="210">
        <v>1064</v>
      </c>
      <c r="Q25" s="210">
        <v>2119</v>
      </c>
      <c r="R25" s="211">
        <v>968</v>
      </c>
    </row>
    <row r="26" spans="2:18" x14ac:dyDescent="0.15">
      <c r="B26" s="225"/>
      <c r="C26" s="160" t="s">
        <v>88</v>
      </c>
      <c r="D26" s="338">
        <f t="shared" si="0"/>
        <v>56343</v>
      </c>
      <c r="E26" s="9">
        <f t="shared" si="1"/>
        <v>33638</v>
      </c>
      <c r="F26" s="10">
        <f t="shared" si="1"/>
        <v>22705</v>
      </c>
      <c r="G26" s="212">
        <v>2461</v>
      </c>
      <c r="H26" s="210">
        <v>1759</v>
      </c>
      <c r="I26" s="210">
        <v>3461</v>
      </c>
      <c r="J26" s="210">
        <v>2388</v>
      </c>
      <c r="K26" s="210">
        <v>4694</v>
      </c>
      <c r="L26" s="210">
        <v>3128</v>
      </c>
      <c r="M26" s="210">
        <v>6849</v>
      </c>
      <c r="N26" s="210">
        <v>4485</v>
      </c>
      <c r="O26" s="210">
        <v>7666</v>
      </c>
      <c r="P26" s="210">
        <v>5344</v>
      </c>
      <c r="Q26" s="210">
        <v>8507</v>
      </c>
      <c r="R26" s="211">
        <v>5601</v>
      </c>
    </row>
    <row r="27" spans="2:18" ht="14.25" thickBot="1" x14ac:dyDescent="0.2">
      <c r="B27" s="234"/>
      <c r="C27" s="11" t="s">
        <v>13</v>
      </c>
      <c r="D27" s="339">
        <f t="shared" si="0"/>
        <v>89995</v>
      </c>
      <c r="E27" s="52">
        <f t="shared" si="1"/>
        <v>54473</v>
      </c>
      <c r="F27" s="53">
        <f t="shared" si="1"/>
        <v>35522</v>
      </c>
      <c r="G27" s="54">
        <f>SUM(G22:G26)</f>
        <v>4838</v>
      </c>
      <c r="H27" s="54">
        <f t="shared" ref="H27:R27" si="4">SUM(H22:H26)</f>
        <v>3167</v>
      </c>
      <c r="I27" s="54">
        <f t="shared" si="4"/>
        <v>5865</v>
      </c>
      <c r="J27" s="54">
        <f t="shared" si="4"/>
        <v>4080</v>
      </c>
      <c r="K27" s="54">
        <f t="shared" si="4"/>
        <v>7487</v>
      </c>
      <c r="L27" s="54">
        <f t="shared" si="4"/>
        <v>5258</v>
      </c>
      <c r="M27" s="54">
        <f t="shared" si="4"/>
        <v>10492</v>
      </c>
      <c r="N27" s="54">
        <f t="shared" si="4"/>
        <v>7050</v>
      </c>
      <c r="O27" s="54">
        <f t="shared" si="4"/>
        <v>11925</v>
      </c>
      <c r="P27" s="54">
        <f t="shared" si="4"/>
        <v>7984</v>
      </c>
      <c r="Q27" s="54">
        <f t="shared" si="4"/>
        <v>13866</v>
      </c>
      <c r="R27" s="117">
        <f t="shared" si="4"/>
        <v>7983</v>
      </c>
    </row>
    <row r="28" spans="2:18" ht="13.5" customHeight="1" x14ac:dyDescent="0.15">
      <c r="B28" s="225" t="s">
        <v>25</v>
      </c>
      <c r="C28" s="12" t="s">
        <v>89</v>
      </c>
      <c r="D28" s="337">
        <f t="shared" si="0"/>
        <v>3718</v>
      </c>
      <c r="E28" s="112">
        <f t="shared" si="1"/>
        <v>2323</v>
      </c>
      <c r="F28" s="113">
        <f t="shared" si="1"/>
        <v>1395</v>
      </c>
      <c r="G28" s="209">
        <v>128</v>
      </c>
      <c r="H28" s="207">
        <v>78</v>
      </c>
      <c r="I28" s="207">
        <v>172</v>
      </c>
      <c r="J28" s="207">
        <v>100</v>
      </c>
      <c r="K28" s="207">
        <v>289</v>
      </c>
      <c r="L28" s="207">
        <v>177</v>
      </c>
      <c r="M28" s="207">
        <v>375</v>
      </c>
      <c r="N28" s="207">
        <v>263</v>
      </c>
      <c r="O28" s="207">
        <v>535</v>
      </c>
      <c r="P28" s="207">
        <v>296</v>
      </c>
      <c r="Q28" s="207">
        <v>824</v>
      </c>
      <c r="R28" s="208">
        <v>481</v>
      </c>
    </row>
    <row r="29" spans="2:18" x14ac:dyDescent="0.15">
      <c r="B29" s="225"/>
      <c r="C29" s="160" t="s">
        <v>90</v>
      </c>
      <c r="D29" s="338">
        <f t="shared" si="0"/>
        <v>14545</v>
      </c>
      <c r="E29" s="9">
        <f t="shared" si="1"/>
        <v>8629</v>
      </c>
      <c r="F29" s="10">
        <f t="shared" si="1"/>
        <v>5916</v>
      </c>
      <c r="G29" s="212">
        <v>887</v>
      </c>
      <c r="H29" s="210">
        <v>758</v>
      </c>
      <c r="I29" s="210">
        <v>1008</v>
      </c>
      <c r="J29" s="210">
        <v>819</v>
      </c>
      <c r="K29" s="210">
        <v>1306</v>
      </c>
      <c r="L29" s="210">
        <v>985</v>
      </c>
      <c r="M29" s="210">
        <v>1576</v>
      </c>
      <c r="N29" s="210">
        <v>1126</v>
      </c>
      <c r="O29" s="210">
        <v>1842</v>
      </c>
      <c r="P29" s="210">
        <v>1065</v>
      </c>
      <c r="Q29" s="210">
        <v>2010</v>
      </c>
      <c r="R29" s="211">
        <v>1163</v>
      </c>
    </row>
    <row r="30" spans="2:18" x14ac:dyDescent="0.15">
      <c r="B30" s="225"/>
      <c r="C30" s="160" t="s">
        <v>91</v>
      </c>
      <c r="D30" s="338">
        <f t="shared" si="0"/>
        <v>5394</v>
      </c>
      <c r="E30" s="9">
        <f t="shared" si="1"/>
        <v>3311</v>
      </c>
      <c r="F30" s="10">
        <f t="shared" si="1"/>
        <v>2083</v>
      </c>
      <c r="G30" s="212">
        <v>286</v>
      </c>
      <c r="H30" s="210">
        <v>236</v>
      </c>
      <c r="I30" s="210">
        <v>417</v>
      </c>
      <c r="J30" s="210">
        <v>250</v>
      </c>
      <c r="K30" s="210">
        <v>532</v>
      </c>
      <c r="L30" s="210">
        <v>302</v>
      </c>
      <c r="M30" s="210">
        <v>610</v>
      </c>
      <c r="N30" s="210">
        <v>379</v>
      </c>
      <c r="O30" s="210">
        <v>688</v>
      </c>
      <c r="P30" s="210">
        <v>462</v>
      </c>
      <c r="Q30" s="210">
        <v>778</v>
      </c>
      <c r="R30" s="211">
        <v>454</v>
      </c>
    </row>
    <row r="31" spans="2:18" x14ac:dyDescent="0.15">
      <c r="B31" s="225"/>
      <c r="C31" s="160" t="s">
        <v>27</v>
      </c>
      <c r="D31" s="338">
        <f t="shared" si="0"/>
        <v>36083</v>
      </c>
      <c r="E31" s="9">
        <f t="shared" si="1"/>
        <v>19328</v>
      </c>
      <c r="F31" s="10">
        <f t="shared" si="1"/>
        <v>16755</v>
      </c>
      <c r="G31" s="212">
        <v>1265</v>
      </c>
      <c r="H31" s="210">
        <v>1710</v>
      </c>
      <c r="I31" s="210">
        <v>2815</v>
      </c>
      <c r="J31" s="210">
        <v>1831</v>
      </c>
      <c r="K31" s="210">
        <v>3632</v>
      </c>
      <c r="L31" s="210">
        <v>2153</v>
      </c>
      <c r="M31" s="210">
        <v>3865</v>
      </c>
      <c r="N31" s="210">
        <v>2953</v>
      </c>
      <c r="O31" s="210">
        <v>3732</v>
      </c>
      <c r="P31" s="210">
        <v>3614</v>
      </c>
      <c r="Q31" s="210">
        <v>4019</v>
      </c>
      <c r="R31" s="211">
        <v>4494</v>
      </c>
    </row>
    <row r="32" spans="2:18" x14ac:dyDescent="0.15">
      <c r="B32" s="225"/>
      <c r="C32" s="160" t="s">
        <v>92</v>
      </c>
      <c r="D32" s="338">
        <f t="shared" si="0"/>
        <v>14243</v>
      </c>
      <c r="E32" s="9">
        <f t="shared" si="1"/>
        <v>8235</v>
      </c>
      <c r="F32" s="10">
        <f t="shared" si="1"/>
        <v>6008</v>
      </c>
      <c r="G32" s="212">
        <v>445</v>
      </c>
      <c r="H32" s="210">
        <v>400</v>
      </c>
      <c r="I32" s="210">
        <v>688</v>
      </c>
      <c r="J32" s="210">
        <v>572</v>
      </c>
      <c r="K32" s="210">
        <v>1017</v>
      </c>
      <c r="L32" s="210">
        <v>883</v>
      </c>
      <c r="M32" s="210">
        <v>1543</v>
      </c>
      <c r="N32" s="210">
        <v>1298</v>
      </c>
      <c r="O32" s="210">
        <v>1985</v>
      </c>
      <c r="P32" s="210">
        <v>1402</v>
      </c>
      <c r="Q32" s="210">
        <v>2557</v>
      </c>
      <c r="R32" s="211">
        <v>1453</v>
      </c>
    </row>
    <row r="33" spans="2:18" ht="14.25" thickBot="1" x14ac:dyDescent="0.2">
      <c r="B33" s="225"/>
      <c r="C33" s="13" t="s">
        <v>13</v>
      </c>
      <c r="D33" s="339">
        <f t="shared" si="0"/>
        <v>73983</v>
      </c>
      <c r="E33" s="52">
        <f t="shared" si="1"/>
        <v>41826</v>
      </c>
      <c r="F33" s="53">
        <f t="shared" si="1"/>
        <v>32157</v>
      </c>
      <c r="G33" s="57">
        <f>SUM(G28:G32)</f>
        <v>3011</v>
      </c>
      <c r="H33" s="57">
        <f t="shared" ref="H33:R33" si="5">SUM(H28:H32)</f>
        <v>3182</v>
      </c>
      <c r="I33" s="57">
        <f t="shared" si="5"/>
        <v>5100</v>
      </c>
      <c r="J33" s="57">
        <f t="shared" si="5"/>
        <v>3572</v>
      </c>
      <c r="K33" s="57">
        <f t="shared" si="5"/>
        <v>6776</v>
      </c>
      <c r="L33" s="57">
        <f t="shared" si="5"/>
        <v>4500</v>
      </c>
      <c r="M33" s="57">
        <f t="shared" si="5"/>
        <v>7969</v>
      </c>
      <c r="N33" s="57">
        <f t="shared" si="5"/>
        <v>6019</v>
      </c>
      <c r="O33" s="57">
        <f>SUM(O28:O32)</f>
        <v>8782</v>
      </c>
      <c r="P33" s="57">
        <f t="shared" si="5"/>
        <v>6839</v>
      </c>
      <c r="Q33" s="57">
        <f t="shared" si="5"/>
        <v>10188</v>
      </c>
      <c r="R33" s="118">
        <f t="shared" si="5"/>
        <v>8045</v>
      </c>
    </row>
    <row r="34" spans="2:18" ht="14.25" thickBot="1" x14ac:dyDescent="0.2">
      <c r="B34" s="226" t="s">
        <v>29</v>
      </c>
      <c r="C34" s="227"/>
      <c r="D34" s="336">
        <f t="shared" si="0"/>
        <v>4091</v>
      </c>
      <c r="E34" s="4">
        <f t="shared" si="1"/>
        <v>2343</v>
      </c>
      <c r="F34" s="5">
        <f t="shared" si="1"/>
        <v>1748</v>
      </c>
      <c r="G34" s="206">
        <v>465</v>
      </c>
      <c r="H34" s="204">
        <v>310</v>
      </c>
      <c r="I34" s="204">
        <v>393</v>
      </c>
      <c r="J34" s="204">
        <v>328</v>
      </c>
      <c r="K34" s="204">
        <v>351</v>
      </c>
      <c r="L34" s="204">
        <v>302</v>
      </c>
      <c r="M34" s="204">
        <v>397</v>
      </c>
      <c r="N34" s="204">
        <v>274</v>
      </c>
      <c r="O34" s="204">
        <v>368</v>
      </c>
      <c r="P34" s="204">
        <v>279</v>
      </c>
      <c r="Q34" s="204">
        <v>369</v>
      </c>
      <c r="R34" s="205">
        <v>255</v>
      </c>
    </row>
    <row r="35" spans="2:18" ht="14.25" thickBot="1" x14ac:dyDescent="0.2">
      <c r="B35" s="228" t="s">
        <v>30</v>
      </c>
      <c r="C35" s="229"/>
      <c r="D35" s="336">
        <f t="shared" si="0"/>
        <v>263385</v>
      </c>
      <c r="E35" s="4">
        <f t="shared" si="1"/>
        <v>160598</v>
      </c>
      <c r="F35" s="5">
        <f t="shared" si="1"/>
        <v>102787</v>
      </c>
      <c r="G35" s="6">
        <f>SUM(G4+G13+G21+G27+G33+G34)</f>
        <v>21496</v>
      </c>
      <c r="H35" s="6">
        <f t="shared" ref="H35:R35" si="6">SUM(H4+H13+H21+H27+H33+H34)</f>
        <v>14696</v>
      </c>
      <c r="I35" s="6">
        <f t="shared" si="6"/>
        <v>22648</v>
      </c>
      <c r="J35" s="6">
        <f t="shared" si="6"/>
        <v>14528</v>
      </c>
      <c r="K35" s="6">
        <f t="shared" si="6"/>
        <v>24923</v>
      </c>
      <c r="L35" s="6">
        <f t="shared" si="6"/>
        <v>15596</v>
      </c>
      <c r="M35" s="6">
        <f t="shared" si="6"/>
        <v>28578</v>
      </c>
      <c r="N35" s="6">
        <f t="shared" si="6"/>
        <v>18282</v>
      </c>
      <c r="O35" s="6">
        <f t="shared" si="6"/>
        <v>30149</v>
      </c>
      <c r="P35" s="6">
        <f t="shared" si="6"/>
        <v>19440</v>
      </c>
      <c r="Q35" s="6">
        <f t="shared" si="6"/>
        <v>32804</v>
      </c>
      <c r="R35" s="119">
        <f t="shared" si="6"/>
        <v>20245</v>
      </c>
    </row>
    <row r="36" spans="2:18" x14ac:dyDescent="0.15">
      <c r="D36" s="340"/>
      <c r="E36" s="48"/>
    </row>
  </sheetData>
  <mergeCells count="15">
    <mergeCell ref="B28:B33"/>
    <mergeCell ref="B34:C34"/>
    <mergeCell ref="B35:C35"/>
    <mergeCell ref="O2:P2"/>
    <mergeCell ref="Q2:R2"/>
    <mergeCell ref="B4:C4"/>
    <mergeCell ref="B5:B13"/>
    <mergeCell ref="B14:B21"/>
    <mergeCell ref="B22:B27"/>
    <mergeCell ref="B2:C3"/>
    <mergeCell ref="D2:F2"/>
    <mergeCell ref="G2:H2"/>
    <mergeCell ref="I2:J2"/>
    <mergeCell ref="K2:L2"/>
    <mergeCell ref="M2:N2"/>
  </mergeCells>
  <phoneticPr fontId="1"/>
  <pageMargins left="0" right="0" top="0.15748031496062992" bottom="0.15748031496062992" header="0.31496062992125984" footer="0.31496062992125984"/>
  <pageSetup paperSize="8" scale="13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7"/>
  <sheetViews>
    <sheetView zoomScaleNormal="100" zoomScaleSheetLayoutView="75" workbookViewId="0">
      <selection activeCell="G48" sqref="G48"/>
    </sheetView>
  </sheetViews>
  <sheetFormatPr defaultColWidth="9" defaultRowHeight="13.5" x14ac:dyDescent="0.15"/>
  <cols>
    <col min="1" max="1" width="2.625" style="47" customWidth="1"/>
    <col min="2" max="2" width="2.75" style="47" bestFit="1" customWidth="1"/>
    <col min="3" max="3" width="10.5" style="47" customWidth="1"/>
    <col min="4" max="4" width="19.5" style="47" bestFit="1" customWidth="1"/>
    <col min="5" max="7" width="7.25" style="47" customWidth="1"/>
    <col min="8" max="21" width="6.625" style="47" customWidth="1"/>
    <col min="22" max="16384" width="9" style="47"/>
  </cols>
  <sheetData>
    <row r="1" spans="2:21" ht="14.25" thickBot="1" x14ac:dyDescent="0.2">
      <c r="B1" s="47" t="s">
        <v>140</v>
      </c>
      <c r="U1" s="164"/>
    </row>
    <row r="2" spans="2:21" ht="13.5" customHeight="1" x14ac:dyDescent="0.15">
      <c r="B2" s="266" t="s">
        <v>31</v>
      </c>
      <c r="C2" s="267"/>
      <c r="D2" s="267"/>
      <c r="E2" s="270" t="s">
        <v>76</v>
      </c>
      <c r="F2" s="271"/>
      <c r="G2" s="272"/>
      <c r="H2" s="259" t="s">
        <v>67</v>
      </c>
      <c r="I2" s="271"/>
      <c r="J2" s="271" t="s">
        <v>68</v>
      </c>
      <c r="K2" s="271"/>
      <c r="L2" s="271" t="s">
        <v>69</v>
      </c>
      <c r="M2" s="271"/>
      <c r="N2" s="271" t="s">
        <v>70</v>
      </c>
      <c r="O2" s="271"/>
      <c r="P2" s="271" t="s">
        <v>71</v>
      </c>
      <c r="Q2" s="271"/>
      <c r="R2" s="271" t="s">
        <v>72</v>
      </c>
      <c r="S2" s="271"/>
      <c r="T2" s="271" t="s">
        <v>73</v>
      </c>
      <c r="U2" s="272"/>
    </row>
    <row r="3" spans="2:21" ht="14.25" thickBot="1" x14ac:dyDescent="0.2">
      <c r="B3" s="268"/>
      <c r="C3" s="269"/>
      <c r="D3" s="269"/>
      <c r="E3" s="111" t="s">
        <v>0</v>
      </c>
      <c r="F3" s="37" t="s">
        <v>1</v>
      </c>
      <c r="G3" s="40" t="s">
        <v>2</v>
      </c>
      <c r="H3" s="177" t="s">
        <v>1</v>
      </c>
      <c r="I3" s="15" t="s">
        <v>2</v>
      </c>
      <c r="J3" s="168" t="s">
        <v>1</v>
      </c>
      <c r="K3" s="15" t="s">
        <v>2</v>
      </c>
      <c r="L3" s="17" t="s">
        <v>1</v>
      </c>
      <c r="M3" s="17" t="s">
        <v>2</v>
      </c>
      <c r="N3" s="37" t="s">
        <v>1</v>
      </c>
      <c r="O3" s="15" t="s">
        <v>2</v>
      </c>
      <c r="P3" s="168" t="s">
        <v>1</v>
      </c>
      <c r="Q3" s="15" t="s">
        <v>2</v>
      </c>
      <c r="R3" s="17" t="s">
        <v>1</v>
      </c>
      <c r="S3" s="17" t="s">
        <v>2</v>
      </c>
      <c r="T3" s="17" t="s">
        <v>1</v>
      </c>
      <c r="U3" s="16" t="s">
        <v>2</v>
      </c>
    </row>
    <row r="4" spans="2:21" ht="13.5" customHeight="1" x14ac:dyDescent="0.15">
      <c r="B4" s="326" t="s">
        <v>32</v>
      </c>
      <c r="C4" s="253" t="s">
        <v>33</v>
      </c>
      <c r="D4" s="325"/>
      <c r="E4" s="155">
        <f>F4+G4</f>
        <v>2427</v>
      </c>
      <c r="F4" s="105">
        <f>N4+P4+R4+T4</f>
        <v>1373</v>
      </c>
      <c r="G4" s="84">
        <f>O4+Q4+S4+U4</f>
        <v>1054</v>
      </c>
      <c r="H4" s="155" t="s">
        <v>124</v>
      </c>
      <c r="I4" s="83" t="s">
        <v>124</v>
      </c>
      <c r="J4" s="83" t="s">
        <v>124</v>
      </c>
      <c r="K4" s="83" t="s">
        <v>124</v>
      </c>
      <c r="L4" s="83" t="s">
        <v>124</v>
      </c>
      <c r="M4" s="83" t="s">
        <v>124</v>
      </c>
      <c r="N4" s="83">
        <v>119</v>
      </c>
      <c r="O4" s="83">
        <v>90</v>
      </c>
      <c r="P4" s="83">
        <v>302</v>
      </c>
      <c r="Q4" s="83">
        <v>249</v>
      </c>
      <c r="R4" s="83">
        <v>543</v>
      </c>
      <c r="S4" s="86">
        <v>393</v>
      </c>
      <c r="T4" s="83">
        <v>409</v>
      </c>
      <c r="U4" s="84">
        <v>322</v>
      </c>
    </row>
    <row r="5" spans="2:21" x14ac:dyDescent="0.15">
      <c r="B5" s="327"/>
      <c r="C5" s="242" t="s">
        <v>34</v>
      </c>
      <c r="D5" s="314"/>
      <c r="E5" s="90">
        <f t="shared" ref="E5:E46" si="0">F5+G5</f>
        <v>877</v>
      </c>
      <c r="F5" s="88">
        <f t="shared" ref="F5:F46" si="1">N5+P5+R5+T5</f>
        <v>398</v>
      </c>
      <c r="G5" s="89">
        <f t="shared" ref="G5:G46" si="2">O5+Q5+S5+U5</f>
        <v>479</v>
      </c>
      <c r="H5" s="90" t="s">
        <v>124</v>
      </c>
      <c r="I5" s="88" t="s">
        <v>124</v>
      </c>
      <c r="J5" s="88" t="s">
        <v>124</v>
      </c>
      <c r="K5" s="88" t="s">
        <v>124</v>
      </c>
      <c r="L5" s="88" t="s">
        <v>124</v>
      </c>
      <c r="M5" s="88" t="s">
        <v>124</v>
      </c>
      <c r="N5" s="88">
        <v>41</v>
      </c>
      <c r="O5" s="88">
        <v>21</v>
      </c>
      <c r="P5" s="88">
        <v>86</v>
      </c>
      <c r="Q5" s="88">
        <v>58</v>
      </c>
      <c r="R5" s="88">
        <v>150</v>
      </c>
      <c r="S5" s="88">
        <v>207</v>
      </c>
      <c r="T5" s="88">
        <v>121</v>
      </c>
      <c r="U5" s="89">
        <v>193</v>
      </c>
    </row>
    <row r="6" spans="2:21" x14ac:dyDescent="0.15">
      <c r="B6" s="327"/>
      <c r="C6" s="242" t="s">
        <v>35</v>
      </c>
      <c r="D6" s="314"/>
      <c r="E6" s="90">
        <f t="shared" si="0"/>
        <v>1741</v>
      </c>
      <c r="F6" s="88">
        <f t="shared" si="1"/>
        <v>1046</v>
      </c>
      <c r="G6" s="89">
        <f t="shared" si="2"/>
        <v>695</v>
      </c>
      <c r="H6" s="90" t="s">
        <v>124</v>
      </c>
      <c r="I6" s="88" t="s">
        <v>124</v>
      </c>
      <c r="J6" s="88" t="s">
        <v>124</v>
      </c>
      <c r="K6" s="88" t="s">
        <v>124</v>
      </c>
      <c r="L6" s="88" t="s">
        <v>124</v>
      </c>
      <c r="M6" s="88" t="s">
        <v>124</v>
      </c>
      <c r="N6" s="88">
        <v>207</v>
      </c>
      <c r="O6" s="88">
        <v>133</v>
      </c>
      <c r="P6" s="88">
        <v>360</v>
      </c>
      <c r="Q6" s="88">
        <v>220</v>
      </c>
      <c r="R6" s="88">
        <v>320</v>
      </c>
      <c r="S6" s="88">
        <v>243</v>
      </c>
      <c r="T6" s="90">
        <v>159</v>
      </c>
      <c r="U6" s="89">
        <v>99</v>
      </c>
    </row>
    <row r="7" spans="2:21" x14ac:dyDescent="0.15">
      <c r="B7" s="327"/>
      <c r="C7" s="242" t="s">
        <v>36</v>
      </c>
      <c r="D7" s="314"/>
      <c r="E7" s="90">
        <f t="shared" si="0"/>
        <v>4475</v>
      </c>
      <c r="F7" s="88">
        <f t="shared" si="1"/>
        <v>2761</v>
      </c>
      <c r="G7" s="89">
        <f t="shared" si="2"/>
        <v>1714</v>
      </c>
      <c r="H7" s="90" t="s">
        <v>124</v>
      </c>
      <c r="I7" s="88" t="s">
        <v>124</v>
      </c>
      <c r="J7" s="88" t="s">
        <v>124</v>
      </c>
      <c r="K7" s="88" t="s">
        <v>124</v>
      </c>
      <c r="L7" s="88" t="s">
        <v>124</v>
      </c>
      <c r="M7" s="88" t="s">
        <v>124</v>
      </c>
      <c r="N7" s="88">
        <v>418</v>
      </c>
      <c r="O7" s="88">
        <v>235</v>
      </c>
      <c r="P7" s="88">
        <v>738</v>
      </c>
      <c r="Q7" s="88">
        <v>488</v>
      </c>
      <c r="R7" s="88">
        <v>1009</v>
      </c>
      <c r="S7" s="88">
        <v>613</v>
      </c>
      <c r="T7" s="90">
        <v>596</v>
      </c>
      <c r="U7" s="89">
        <v>378</v>
      </c>
    </row>
    <row r="8" spans="2:21" x14ac:dyDescent="0.15">
      <c r="B8" s="327"/>
      <c r="C8" s="242" t="s">
        <v>37</v>
      </c>
      <c r="D8" s="314"/>
      <c r="E8" s="90">
        <f t="shared" si="0"/>
        <v>81</v>
      </c>
      <c r="F8" s="88">
        <f t="shared" si="1"/>
        <v>28</v>
      </c>
      <c r="G8" s="89">
        <f t="shared" si="2"/>
        <v>53</v>
      </c>
      <c r="H8" s="90" t="s">
        <v>124</v>
      </c>
      <c r="I8" s="88" t="s">
        <v>124</v>
      </c>
      <c r="J8" s="88" t="s">
        <v>124</v>
      </c>
      <c r="K8" s="88" t="s">
        <v>124</v>
      </c>
      <c r="L8" s="88" t="s">
        <v>124</v>
      </c>
      <c r="M8" s="88" t="s">
        <v>124</v>
      </c>
      <c r="N8" s="88">
        <v>2</v>
      </c>
      <c r="O8" s="88">
        <v>1</v>
      </c>
      <c r="P8" s="88">
        <v>4</v>
      </c>
      <c r="Q8" s="88">
        <v>4</v>
      </c>
      <c r="R8" s="88">
        <v>12</v>
      </c>
      <c r="S8" s="88">
        <v>25</v>
      </c>
      <c r="T8" s="90">
        <v>10</v>
      </c>
      <c r="U8" s="89">
        <v>23</v>
      </c>
    </row>
    <row r="9" spans="2:21" x14ac:dyDescent="0.15">
      <c r="B9" s="327"/>
      <c r="C9" s="242" t="s">
        <v>38</v>
      </c>
      <c r="D9" s="314"/>
      <c r="E9" s="90">
        <f t="shared" si="0"/>
        <v>1925</v>
      </c>
      <c r="F9" s="88">
        <f t="shared" si="1"/>
        <v>1303</v>
      </c>
      <c r="G9" s="89">
        <f t="shared" si="2"/>
        <v>622</v>
      </c>
      <c r="H9" s="90" t="s">
        <v>124</v>
      </c>
      <c r="I9" s="88" t="s">
        <v>124</v>
      </c>
      <c r="J9" s="88" t="s">
        <v>124</v>
      </c>
      <c r="K9" s="88" t="s">
        <v>124</v>
      </c>
      <c r="L9" s="88" t="s">
        <v>124</v>
      </c>
      <c r="M9" s="88" t="s">
        <v>124</v>
      </c>
      <c r="N9" s="88">
        <v>223</v>
      </c>
      <c r="O9" s="88">
        <v>115</v>
      </c>
      <c r="P9" s="88">
        <v>401</v>
      </c>
      <c r="Q9" s="88">
        <v>207</v>
      </c>
      <c r="R9" s="88">
        <v>437</v>
      </c>
      <c r="S9" s="88">
        <v>193</v>
      </c>
      <c r="T9" s="90">
        <v>242</v>
      </c>
      <c r="U9" s="89">
        <v>107</v>
      </c>
    </row>
    <row r="10" spans="2:21" x14ac:dyDescent="0.15">
      <c r="B10" s="327"/>
      <c r="C10" s="242" t="s">
        <v>39</v>
      </c>
      <c r="D10" s="314"/>
      <c r="E10" s="90">
        <f t="shared" si="0"/>
        <v>467</v>
      </c>
      <c r="F10" s="88">
        <f t="shared" si="1"/>
        <v>301</v>
      </c>
      <c r="G10" s="89">
        <f t="shared" si="2"/>
        <v>166</v>
      </c>
      <c r="H10" s="90" t="s">
        <v>124</v>
      </c>
      <c r="I10" s="88" t="s">
        <v>124</v>
      </c>
      <c r="J10" s="88" t="s">
        <v>124</v>
      </c>
      <c r="K10" s="88" t="s">
        <v>124</v>
      </c>
      <c r="L10" s="88" t="s">
        <v>124</v>
      </c>
      <c r="M10" s="88" t="s">
        <v>124</v>
      </c>
      <c r="N10" s="88">
        <v>54</v>
      </c>
      <c r="O10" s="88">
        <v>23</v>
      </c>
      <c r="P10" s="88">
        <v>100</v>
      </c>
      <c r="Q10" s="88">
        <v>53</v>
      </c>
      <c r="R10" s="88">
        <v>91</v>
      </c>
      <c r="S10" s="88">
        <v>67</v>
      </c>
      <c r="T10" s="90">
        <v>56</v>
      </c>
      <c r="U10" s="89">
        <v>23</v>
      </c>
    </row>
    <row r="11" spans="2:21" x14ac:dyDescent="0.15">
      <c r="B11" s="327"/>
      <c r="C11" s="242" t="s">
        <v>40</v>
      </c>
      <c r="D11" s="314"/>
      <c r="E11" s="90">
        <f t="shared" si="0"/>
        <v>178</v>
      </c>
      <c r="F11" s="88">
        <f t="shared" si="1"/>
        <v>121</v>
      </c>
      <c r="G11" s="89">
        <f t="shared" si="2"/>
        <v>57</v>
      </c>
      <c r="H11" s="90" t="s">
        <v>124</v>
      </c>
      <c r="I11" s="88" t="s">
        <v>124</v>
      </c>
      <c r="J11" s="88" t="s">
        <v>124</v>
      </c>
      <c r="K11" s="88" t="s">
        <v>124</v>
      </c>
      <c r="L11" s="88" t="s">
        <v>124</v>
      </c>
      <c r="M11" s="88" t="s">
        <v>124</v>
      </c>
      <c r="N11" s="88">
        <v>19</v>
      </c>
      <c r="O11" s="88">
        <v>7</v>
      </c>
      <c r="P11" s="88">
        <v>40</v>
      </c>
      <c r="Q11" s="88">
        <v>20</v>
      </c>
      <c r="R11" s="88">
        <v>44</v>
      </c>
      <c r="S11" s="88">
        <v>20</v>
      </c>
      <c r="T11" s="90">
        <v>18</v>
      </c>
      <c r="U11" s="89">
        <v>10</v>
      </c>
    </row>
    <row r="12" spans="2:21" x14ac:dyDescent="0.15">
      <c r="B12" s="327"/>
      <c r="C12" s="242" t="s">
        <v>41</v>
      </c>
      <c r="D12" s="314"/>
      <c r="E12" s="90">
        <f t="shared" si="0"/>
        <v>58</v>
      </c>
      <c r="F12" s="88">
        <f t="shared" si="1"/>
        <v>43</v>
      </c>
      <c r="G12" s="89">
        <f t="shared" si="2"/>
        <v>15</v>
      </c>
      <c r="H12" s="90" t="s">
        <v>124</v>
      </c>
      <c r="I12" s="88" t="s">
        <v>124</v>
      </c>
      <c r="J12" s="88" t="s">
        <v>124</v>
      </c>
      <c r="K12" s="88" t="s">
        <v>124</v>
      </c>
      <c r="L12" s="88" t="s">
        <v>124</v>
      </c>
      <c r="M12" s="88" t="s">
        <v>124</v>
      </c>
      <c r="N12" s="88">
        <v>8</v>
      </c>
      <c r="O12" s="88">
        <v>3</v>
      </c>
      <c r="P12" s="88">
        <v>15</v>
      </c>
      <c r="Q12" s="88">
        <v>2</v>
      </c>
      <c r="R12" s="88">
        <v>13</v>
      </c>
      <c r="S12" s="88">
        <v>6</v>
      </c>
      <c r="T12" s="90">
        <v>7</v>
      </c>
      <c r="U12" s="89">
        <v>4</v>
      </c>
    </row>
    <row r="13" spans="2:21" x14ac:dyDescent="0.15">
      <c r="B13" s="327"/>
      <c r="C13" s="242" t="s">
        <v>42</v>
      </c>
      <c r="D13" s="314"/>
      <c r="E13" s="90">
        <f t="shared" si="0"/>
        <v>790</v>
      </c>
      <c r="F13" s="88">
        <f t="shared" si="1"/>
        <v>538</v>
      </c>
      <c r="G13" s="89">
        <f t="shared" si="2"/>
        <v>252</v>
      </c>
      <c r="H13" s="90" t="s">
        <v>124</v>
      </c>
      <c r="I13" s="88" t="s">
        <v>124</v>
      </c>
      <c r="J13" s="88" t="s">
        <v>124</v>
      </c>
      <c r="K13" s="88" t="s">
        <v>124</v>
      </c>
      <c r="L13" s="88" t="s">
        <v>124</v>
      </c>
      <c r="M13" s="88" t="s">
        <v>124</v>
      </c>
      <c r="N13" s="88">
        <v>98</v>
      </c>
      <c r="O13" s="88">
        <v>57</v>
      </c>
      <c r="P13" s="88">
        <v>168</v>
      </c>
      <c r="Q13" s="88">
        <v>68</v>
      </c>
      <c r="R13" s="88">
        <v>201</v>
      </c>
      <c r="S13" s="88">
        <v>90</v>
      </c>
      <c r="T13" s="90">
        <v>71</v>
      </c>
      <c r="U13" s="89">
        <v>37</v>
      </c>
    </row>
    <row r="14" spans="2:21" x14ac:dyDescent="0.15">
      <c r="B14" s="327"/>
      <c r="C14" s="242" t="s">
        <v>43</v>
      </c>
      <c r="D14" s="314"/>
      <c r="E14" s="90">
        <f t="shared" si="0"/>
        <v>327</v>
      </c>
      <c r="F14" s="88">
        <f t="shared" si="1"/>
        <v>174</v>
      </c>
      <c r="G14" s="89">
        <f t="shared" si="2"/>
        <v>153</v>
      </c>
      <c r="H14" s="90" t="s">
        <v>124</v>
      </c>
      <c r="I14" s="88" t="s">
        <v>124</v>
      </c>
      <c r="J14" s="88" t="s">
        <v>124</v>
      </c>
      <c r="K14" s="88" t="s">
        <v>124</v>
      </c>
      <c r="L14" s="88" t="s">
        <v>124</v>
      </c>
      <c r="M14" s="88" t="s">
        <v>124</v>
      </c>
      <c r="N14" s="88">
        <v>31</v>
      </c>
      <c r="O14" s="88">
        <v>37</v>
      </c>
      <c r="P14" s="88">
        <v>51</v>
      </c>
      <c r="Q14" s="88">
        <v>41</v>
      </c>
      <c r="R14" s="88">
        <v>56</v>
      </c>
      <c r="S14" s="88">
        <v>49</v>
      </c>
      <c r="T14" s="90">
        <v>36</v>
      </c>
      <c r="U14" s="89">
        <v>26</v>
      </c>
    </row>
    <row r="15" spans="2:21" x14ac:dyDescent="0.15">
      <c r="B15" s="327"/>
      <c r="C15" s="242" t="s">
        <v>44</v>
      </c>
      <c r="D15" s="314"/>
      <c r="E15" s="90">
        <f t="shared" si="0"/>
        <v>46</v>
      </c>
      <c r="F15" s="88">
        <f t="shared" si="1"/>
        <v>24</v>
      </c>
      <c r="G15" s="89">
        <f t="shared" si="2"/>
        <v>22</v>
      </c>
      <c r="H15" s="90" t="s">
        <v>124</v>
      </c>
      <c r="I15" s="88" t="s">
        <v>124</v>
      </c>
      <c r="J15" s="88" t="s">
        <v>124</v>
      </c>
      <c r="K15" s="88" t="s">
        <v>124</v>
      </c>
      <c r="L15" s="88" t="s">
        <v>124</v>
      </c>
      <c r="M15" s="88" t="s">
        <v>124</v>
      </c>
      <c r="N15" s="88">
        <v>2</v>
      </c>
      <c r="O15" s="88">
        <v>4</v>
      </c>
      <c r="P15" s="88">
        <v>7</v>
      </c>
      <c r="Q15" s="88">
        <v>8</v>
      </c>
      <c r="R15" s="88">
        <v>7</v>
      </c>
      <c r="S15" s="88">
        <v>8</v>
      </c>
      <c r="T15" s="90">
        <v>8</v>
      </c>
      <c r="U15" s="89">
        <v>2</v>
      </c>
    </row>
    <row r="16" spans="2:21" x14ac:dyDescent="0.15">
      <c r="B16" s="327"/>
      <c r="C16" s="242" t="s">
        <v>45</v>
      </c>
      <c r="D16" s="314"/>
      <c r="E16" s="90">
        <f t="shared" si="0"/>
        <v>159</v>
      </c>
      <c r="F16" s="88">
        <f t="shared" si="1"/>
        <v>107</v>
      </c>
      <c r="G16" s="89">
        <f t="shared" si="2"/>
        <v>52</v>
      </c>
      <c r="H16" s="90" t="s">
        <v>124</v>
      </c>
      <c r="I16" s="88" t="s">
        <v>124</v>
      </c>
      <c r="J16" s="88" t="s">
        <v>124</v>
      </c>
      <c r="K16" s="88" t="s">
        <v>124</v>
      </c>
      <c r="L16" s="88" t="s">
        <v>124</v>
      </c>
      <c r="M16" s="88" t="s">
        <v>124</v>
      </c>
      <c r="N16" s="88">
        <v>17</v>
      </c>
      <c r="O16" s="88">
        <v>4</v>
      </c>
      <c r="P16" s="88">
        <v>39</v>
      </c>
      <c r="Q16" s="88">
        <v>20</v>
      </c>
      <c r="R16" s="88">
        <v>37</v>
      </c>
      <c r="S16" s="88">
        <v>19</v>
      </c>
      <c r="T16" s="90">
        <v>14</v>
      </c>
      <c r="U16" s="89">
        <v>9</v>
      </c>
    </row>
    <row r="17" spans="2:22" x14ac:dyDescent="0.15">
      <c r="B17" s="327"/>
      <c r="C17" s="242" t="s">
        <v>29</v>
      </c>
      <c r="D17" s="314"/>
      <c r="E17" s="90">
        <f t="shared" si="0"/>
        <v>6</v>
      </c>
      <c r="F17" s="88">
        <f t="shared" si="1"/>
        <v>3</v>
      </c>
      <c r="G17" s="89">
        <f t="shared" si="2"/>
        <v>3</v>
      </c>
      <c r="H17" s="90" t="s">
        <v>124</v>
      </c>
      <c r="I17" s="88" t="s">
        <v>124</v>
      </c>
      <c r="J17" s="88" t="s">
        <v>124</v>
      </c>
      <c r="K17" s="88" t="s">
        <v>124</v>
      </c>
      <c r="L17" s="88" t="s">
        <v>124</v>
      </c>
      <c r="M17" s="88" t="s">
        <v>124</v>
      </c>
      <c r="N17" s="88">
        <v>1</v>
      </c>
      <c r="O17" s="88">
        <v>2</v>
      </c>
      <c r="P17" s="88">
        <v>1</v>
      </c>
      <c r="Q17" s="88">
        <v>0</v>
      </c>
      <c r="R17" s="88">
        <v>1</v>
      </c>
      <c r="S17" s="88">
        <v>0</v>
      </c>
      <c r="T17" s="90">
        <v>0</v>
      </c>
      <c r="U17" s="89">
        <v>1</v>
      </c>
    </row>
    <row r="18" spans="2:22" ht="14.25" thickBot="1" x14ac:dyDescent="0.2">
      <c r="B18" s="328"/>
      <c r="C18" s="317" t="s">
        <v>46</v>
      </c>
      <c r="D18" s="318"/>
      <c r="E18" s="91">
        <f t="shared" si="0"/>
        <v>13557</v>
      </c>
      <c r="F18" s="92">
        <f t="shared" si="1"/>
        <v>8220</v>
      </c>
      <c r="G18" s="93">
        <f t="shared" si="2"/>
        <v>5337</v>
      </c>
      <c r="H18" s="94" t="s">
        <v>124</v>
      </c>
      <c r="I18" s="94" t="s">
        <v>124</v>
      </c>
      <c r="J18" s="94" t="s">
        <v>124</v>
      </c>
      <c r="K18" s="94" t="s">
        <v>124</v>
      </c>
      <c r="L18" s="94" t="s">
        <v>124</v>
      </c>
      <c r="M18" s="94" t="s">
        <v>124</v>
      </c>
      <c r="N18" s="94">
        <f>SUM(N4:N17)</f>
        <v>1240</v>
      </c>
      <c r="O18" s="94">
        <f t="shared" ref="O18:U18" si="3">SUM(O4:O17)</f>
        <v>732</v>
      </c>
      <c r="P18" s="94">
        <f t="shared" si="3"/>
        <v>2312</v>
      </c>
      <c r="Q18" s="94">
        <f t="shared" si="3"/>
        <v>1438</v>
      </c>
      <c r="R18" s="94">
        <f t="shared" si="3"/>
        <v>2921</v>
      </c>
      <c r="S18" s="94">
        <f t="shared" si="3"/>
        <v>1933</v>
      </c>
      <c r="T18" s="94">
        <f t="shared" si="3"/>
        <v>1747</v>
      </c>
      <c r="U18" s="93">
        <f t="shared" si="3"/>
        <v>1234</v>
      </c>
      <c r="V18" s="152"/>
    </row>
    <row r="19" spans="2:22" ht="13.5" customHeight="1" x14ac:dyDescent="0.15">
      <c r="B19" s="322" t="s">
        <v>47</v>
      </c>
      <c r="C19" s="253" t="s">
        <v>48</v>
      </c>
      <c r="D19" s="325"/>
      <c r="E19" s="155">
        <f t="shared" si="0"/>
        <v>12</v>
      </c>
      <c r="F19" s="105">
        <f t="shared" si="1"/>
        <v>5</v>
      </c>
      <c r="G19" s="106">
        <f t="shared" si="2"/>
        <v>7</v>
      </c>
      <c r="H19" s="85" t="s">
        <v>124</v>
      </c>
      <c r="I19" s="83" t="s">
        <v>124</v>
      </c>
      <c r="J19" s="83" t="s">
        <v>124</v>
      </c>
      <c r="K19" s="83" t="s">
        <v>124</v>
      </c>
      <c r="L19" s="83" t="s">
        <v>124</v>
      </c>
      <c r="M19" s="83" t="s">
        <v>124</v>
      </c>
      <c r="N19" s="83">
        <v>0</v>
      </c>
      <c r="O19" s="83">
        <v>1</v>
      </c>
      <c r="P19" s="83">
        <v>3</v>
      </c>
      <c r="Q19" s="83">
        <v>3</v>
      </c>
      <c r="R19" s="83">
        <v>2</v>
      </c>
      <c r="S19" s="83">
        <v>3</v>
      </c>
      <c r="T19" s="85">
        <v>0</v>
      </c>
      <c r="U19" s="84">
        <v>0</v>
      </c>
    </row>
    <row r="20" spans="2:22" x14ac:dyDescent="0.15">
      <c r="B20" s="323"/>
      <c r="C20" s="242" t="s">
        <v>49</v>
      </c>
      <c r="D20" s="314"/>
      <c r="E20" s="90">
        <f t="shared" si="0"/>
        <v>3</v>
      </c>
      <c r="F20" s="88">
        <f t="shared" si="1"/>
        <v>2</v>
      </c>
      <c r="G20" s="89">
        <f t="shared" si="2"/>
        <v>1</v>
      </c>
      <c r="H20" s="90" t="s">
        <v>124</v>
      </c>
      <c r="I20" s="88" t="s">
        <v>124</v>
      </c>
      <c r="J20" s="88" t="s">
        <v>124</v>
      </c>
      <c r="K20" s="88" t="s">
        <v>124</v>
      </c>
      <c r="L20" s="88" t="s">
        <v>124</v>
      </c>
      <c r="M20" s="88" t="s">
        <v>124</v>
      </c>
      <c r="N20" s="88">
        <v>1</v>
      </c>
      <c r="O20" s="88">
        <v>0</v>
      </c>
      <c r="P20" s="88">
        <v>0</v>
      </c>
      <c r="Q20" s="88">
        <v>1</v>
      </c>
      <c r="R20" s="88">
        <v>1</v>
      </c>
      <c r="S20" s="88">
        <v>0</v>
      </c>
      <c r="T20" s="90">
        <v>0</v>
      </c>
      <c r="U20" s="89">
        <v>0</v>
      </c>
    </row>
    <row r="21" spans="2:22" x14ac:dyDescent="0.15">
      <c r="B21" s="323"/>
      <c r="C21" s="242" t="s">
        <v>50</v>
      </c>
      <c r="D21" s="314"/>
      <c r="E21" s="90">
        <f t="shared" si="0"/>
        <v>9</v>
      </c>
      <c r="F21" s="88">
        <f t="shared" si="1"/>
        <v>7</v>
      </c>
      <c r="G21" s="89">
        <f t="shared" si="2"/>
        <v>2</v>
      </c>
      <c r="H21" s="90" t="s">
        <v>124</v>
      </c>
      <c r="I21" s="88" t="s">
        <v>124</v>
      </c>
      <c r="J21" s="88" t="s">
        <v>124</v>
      </c>
      <c r="K21" s="88" t="s">
        <v>124</v>
      </c>
      <c r="L21" s="88" t="s">
        <v>124</v>
      </c>
      <c r="M21" s="88" t="s">
        <v>124</v>
      </c>
      <c r="N21" s="88">
        <v>1</v>
      </c>
      <c r="O21" s="88">
        <v>0</v>
      </c>
      <c r="P21" s="88">
        <v>4</v>
      </c>
      <c r="Q21" s="88">
        <v>1</v>
      </c>
      <c r="R21" s="88">
        <v>2</v>
      </c>
      <c r="S21" s="88">
        <v>0</v>
      </c>
      <c r="T21" s="90">
        <v>0</v>
      </c>
      <c r="U21" s="89">
        <v>1</v>
      </c>
    </row>
    <row r="22" spans="2:22" x14ac:dyDescent="0.15">
      <c r="B22" s="323"/>
      <c r="C22" s="242" t="s">
        <v>51</v>
      </c>
      <c r="D22" s="314"/>
      <c r="E22" s="90">
        <f t="shared" si="0"/>
        <v>1</v>
      </c>
      <c r="F22" s="88">
        <f t="shared" si="1"/>
        <v>1</v>
      </c>
      <c r="G22" s="89">
        <f t="shared" si="2"/>
        <v>0</v>
      </c>
      <c r="H22" s="90" t="s">
        <v>124</v>
      </c>
      <c r="I22" s="88" t="s">
        <v>124</v>
      </c>
      <c r="J22" s="88" t="s">
        <v>124</v>
      </c>
      <c r="K22" s="88" t="s">
        <v>124</v>
      </c>
      <c r="L22" s="88" t="s">
        <v>124</v>
      </c>
      <c r="M22" s="88" t="s">
        <v>124</v>
      </c>
      <c r="N22" s="88">
        <v>0</v>
      </c>
      <c r="O22" s="88">
        <v>0</v>
      </c>
      <c r="P22" s="88">
        <v>1</v>
      </c>
      <c r="Q22" s="88">
        <v>0</v>
      </c>
      <c r="R22" s="88">
        <v>0</v>
      </c>
      <c r="S22" s="88">
        <v>0</v>
      </c>
      <c r="T22" s="90">
        <v>0</v>
      </c>
      <c r="U22" s="89">
        <v>0</v>
      </c>
    </row>
    <row r="23" spans="2:22" x14ac:dyDescent="0.15">
      <c r="B23" s="323"/>
      <c r="C23" s="242" t="s">
        <v>52</v>
      </c>
      <c r="D23" s="314"/>
      <c r="E23" s="90">
        <f t="shared" si="0"/>
        <v>330</v>
      </c>
      <c r="F23" s="88">
        <f t="shared" si="1"/>
        <v>197</v>
      </c>
      <c r="G23" s="89">
        <f t="shared" si="2"/>
        <v>133</v>
      </c>
      <c r="H23" s="90" t="s">
        <v>124</v>
      </c>
      <c r="I23" s="88" t="s">
        <v>124</v>
      </c>
      <c r="J23" s="88" t="s">
        <v>124</v>
      </c>
      <c r="K23" s="88" t="s">
        <v>124</v>
      </c>
      <c r="L23" s="88" t="s">
        <v>124</v>
      </c>
      <c r="M23" s="88" t="s">
        <v>124</v>
      </c>
      <c r="N23" s="88">
        <v>36</v>
      </c>
      <c r="O23" s="88">
        <v>27</v>
      </c>
      <c r="P23" s="88">
        <v>64</v>
      </c>
      <c r="Q23" s="88">
        <v>42</v>
      </c>
      <c r="R23" s="88">
        <v>63</v>
      </c>
      <c r="S23" s="88">
        <v>50</v>
      </c>
      <c r="T23" s="90">
        <v>34</v>
      </c>
      <c r="U23" s="89">
        <v>14</v>
      </c>
    </row>
    <row r="24" spans="2:22" x14ac:dyDescent="0.15">
      <c r="B24" s="323"/>
      <c r="C24" s="242" t="s">
        <v>53</v>
      </c>
      <c r="D24" s="314"/>
      <c r="E24" s="90">
        <f t="shared" si="0"/>
        <v>100</v>
      </c>
      <c r="F24" s="88">
        <f t="shared" si="1"/>
        <v>65</v>
      </c>
      <c r="G24" s="89">
        <f t="shared" si="2"/>
        <v>35</v>
      </c>
      <c r="H24" s="90" t="s">
        <v>124</v>
      </c>
      <c r="I24" s="88" t="s">
        <v>124</v>
      </c>
      <c r="J24" s="88" t="s">
        <v>124</v>
      </c>
      <c r="K24" s="88" t="s">
        <v>124</v>
      </c>
      <c r="L24" s="88" t="s">
        <v>124</v>
      </c>
      <c r="M24" s="88" t="s">
        <v>124</v>
      </c>
      <c r="N24" s="88">
        <v>11</v>
      </c>
      <c r="O24" s="88">
        <v>3</v>
      </c>
      <c r="P24" s="88">
        <v>23</v>
      </c>
      <c r="Q24" s="88">
        <v>11</v>
      </c>
      <c r="R24" s="88">
        <v>23</v>
      </c>
      <c r="S24" s="88">
        <v>15</v>
      </c>
      <c r="T24" s="90">
        <v>8</v>
      </c>
      <c r="U24" s="89">
        <v>6</v>
      </c>
    </row>
    <row r="25" spans="2:22" ht="13.5" customHeight="1" x14ac:dyDescent="0.15">
      <c r="B25" s="323"/>
      <c r="C25" s="315" t="s">
        <v>130</v>
      </c>
      <c r="D25" s="173" t="s">
        <v>54</v>
      </c>
      <c r="E25" s="90">
        <f t="shared" si="0"/>
        <v>26</v>
      </c>
      <c r="F25" s="88">
        <f t="shared" si="1"/>
        <v>18</v>
      </c>
      <c r="G25" s="89">
        <f t="shared" si="2"/>
        <v>8</v>
      </c>
      <c r="H25" s="90" t="s">
        <v>124</v>
      </c>
      <c r="I25" s="88" t="s">
        <v>124</v>
      </c>
      <c r="J25" s="88" t="s">
        <v>124</v>
      </c>
      <c r="K25" s="88" t="s">
        <v>124</v>
      </c>
      <c r="L25" s="88" t="s">
        <v>124</v>
      </c>
      <c r="M25" s="88" t="s">
        <v>124</v>
      </c>
      <c r="N25" s="88">
        <v>2</v>
      </c>
      <c r="O25" s="88">
        <v>0</v>
      </c>
      <c r="P25" s="88">
        <v>5</v>
      </c>
      <c r="Q25" s="88">
        <v>4</v>
      </c>
      <c r="R25" s="88">
        <v>8</v>
      </c>
      <c r="S25" s="88">
        <v>2</v>
      </c>
      <c r="T25" s="90">
        <v>3</v>
      </c>
      <c r="U25" s="89">
        <v>2</v>
      </c>
    </row>
    <row r="26" spans="2:22" x14ac:dyDescent="0.15">
      <c r="B26" s="323"/>
      <c r="C26" s="256"/>
      <c r="D26" s="173" t="s">
        <v>55</v>
      </c>
      <c r="E26" s="90">
        <f t="shared" si="0"/>
        <v>0</v>
      </c>
      <c r="F26" s="88">
        <f t="shared" si="1"/>
        <v>0</v>
      </c>
      <c r="G26" s="89">
        <f t="shared" si="2"/>
        <v>0</v>
      </c>
      <c r="H26" s="90" t="s">
        <v>124</v>
      </c>
      <c r="I26" s="88" t="s">
        <v>124</v>
      </c>
      <c r="J26" s="88" t="s">
        <v>124</v>
      </c>
      <c r="K26" s="88" t="s">
        <v>124</v>
      </c>
      <c r="L26" s="88" t="s">
        <v>124</v>
      </c>
      <c r="M26" s="88" t="s">
        <v>124</v>
      </c>
      <c r="N26" s="88">
        <v>0</v>
      </c>
      <c r="O26" s="88">
        <v>0</v>
      </c>
      <c r="P26" s="88">
        <v>0</v>
      </c>
      <c r="Q26" s="88">
        <v>0</v>
      </c>
      <c r="R26" s="88">
        <v>0</v>
      </c>
      <c r="S26" s="88">
        <v>0</v>
      </c>
      <c r="T26" s="90">
        <v>0</v>
      </c>
      <c r="U26" s="89">
        <v>0</v>
      </c>
    </row>
    <row r="27" spans="2:22" x14ac:dyDescent="0.15">
      <c r="B27" s="323"/>
      <c r="C27" s="256"/>
      <c r="D27" s="173" t="s">
        <v>56</v>
      </c>
      <c r="E27" s="90">
        <f t="shared" si="0"/>
        <v>2</v>
      </c>
      <c r="F27" s="88">
        <f t="shared" si="1"/>
        <v>1</v>
      </c>
      <c r="G27" s="89">
        <f t="shared" si="2"/>
        <v>1</v>
      </c>
      <c r="H27" s="90" t="s">
        <v>124</v>
      </c>
      <c r="I27" s="88" t="s">
        <v>124</v>
      </c>
      <c r="J27" s="88" t="s">
        <v>124</v>
      </c>
      <c r="K27" s="88" t="s">
        <v>124</v>
      </c>
      <c r="L27" s="88" t="s">
        <v>124</v>
      </c>
      <c r="M27" s="88" t="s">
        <v>124</v>
      </c>
      <c r="N27" s="88">
        <v>0</v>
      </c>
      <c r="O27" s="88">
        <v>0</v>
      </c>
      <c r="P27" s="88">
        <v>0</v>
      </c>
      <c r="Q27" s="88">
        <v>1</v>
      </c>
      <c r="R27" s="88">
        <v>1</v>
      </c>
      <c r="S27" s="88">
        <v>0</v>
      </c>
      <c r="T27" s="90">
        <v>0</v>
      </c>
      <c r="U27" s="89">
        <v>0</v>
      </c>
    </row>
    <row r="28" spans="2:22" x14ac:dyDescent="0.15">
      <c r="B28" s="323"/>
      <c r="C28" s="256"/>
      <c r="D28" s="173" t="s">
        <v>57</v>
      </c>
      <c r="E28" s="90">
        <f t="shared" si="0"/>
        <v>16</v>
      </c>
      <c r="F28" s="88">
        <f t="shared" si="1"/>
        <v>7</v>
      </c>
      <c r="G28" s="89">
        <f t="shared" si="2"/>
        <v>9</v>
      </c>
      <c r="H28" s="90" t="s">
        <v>124</v>
      </c>
      <c r="I28" s="88" t="s">
        <v>124</v>
      </c>
      <c r="J28" s="88" t="s">
        <v>124</v>
      </c>
      <c r="K28" s="88" t="s">
        <v>124</v>
      </c>
      <c r="L28" s="88" t="s">
        <v>124</v>
      </c>
      <c r="M28" s="88" t="s">
        <v>124</v>
      </c>
      <c r="N28" s="88">
        <v>0</v>
      </c>
      <c r="O28" s="88">
        <v>0</v>
      </c>
      <c r="P28" s="88">
        <v>4</v>
      </c>
      <c r="Q28" s="88">
        <v>2</v>
      </c>
      <c r="R28" s="88">
        <v>1</v>
      </c>
      <c r="S28" s="88">
        <v>3</v>
      </c>
      <c r="T28" s="90">
        <v>2</v>
      </c>
      <c r="U28" s="89">
        <v>4</v>
      </c>
    </row>
    <row r="29" spans="2:22" x14ac:dyDescent="0.15">
      <c r="B29" s="323"/>
      <c r="C29" s="256"/>
      <c r="D29" s="173" t="s">
        <v>58</v>
      </c>
      <c r="E29" s="90">
        <f t="shared" si="0"/>
        <v>28</v>
      </c>
      <c r="F29" s="88">
        <f t="shared" si="1"/>
        <v>17</v>
      </c>
      <c r="G29" s="89">
        <f t="shared" si="2"/>
        <v>11</v>
      </c>
      <c r="H29" s="90" t="s">
        <v>124</v>
      </c>
      <c r="I29" s="88" t="s">
        <v>124</v>
      </c>
      <c r="J29" s="88" t="s">
        <v>124</v>
      </c>
      <c r="K29" s="88" t="s">
        <v>124</v>
      </c>
      <c r="L29" s="88" t="s">
        <v>124</v>
      </c>
      <c r="M29" s="88" t="s">
        <v>124</v>
      </c>
      <c r="N29" s="88">
        <v>1</v>
      </c>
      <c r="O29" s="88">
        <v>1</v>
      </c>
      <c r="P29" s="88">
        <v>7</v>
      </c>
      <c r="Q29" s="88">
        <v>4</v>
      </c>
      <c r="R29" s="88">
        <v>6</v>
      </c>
      <c r="S29" s="88">
        <v>2</v>
      </c>
      <c r="T29" s="90">
        <v>3</v>
      </c>
      <c r="U29" s="89">
        <v>4</v>
      </c>
    </row>
    <row r="30" spans="2:22" x14ac:dyDescent="0.15">
      <c r="B30" s="323"/>
      <c r="C30" s="256"/>
      <c r="D30" s="173" t="s">
        <v>59</v>
      </c>
      <c r="E30" s="90">
        <f t="shared" si="0"/>
        <v>17</v>
      </c>
      <c r="F30" s="88">
        <f t="shared" si="1"/>
        <v>12</v>
      </c>
      <c r="G30" s="89">
        <f t="shared" si="2"/>
        <v>5</v>
      </c>
      <c r="H30" s="90" t="s">
        <v>124</v>
      </c>
      <c r="I30" s="88" t="s">
        <v>124</v>
      </c>
      <c r="J30" s="88" t="s">
        <v>124</v>
      </c>
      <c r="K30" s="88" t="s">
        <v>124</v>
      </c>
      <c r="L30" s="88" t="s">
        <v>124</v>
      </c>
      <c r="M30" s="88" t="s">
        <v>124</v>
      </c>
      <c r="N30" s="88">
        <v>1</v>
      </c>
      <c r="O30" s="88">
        <v>0</v>
      </c>
      <c r="P30" s="88">
        <v>5</v>
      </c>
      <c r="Q30" s="88">
        <v>1</v>
      </c>
      <c r="R30" s="88">
        <v>4</v>
      </c>
      <c r="S30" s="88">
        <v>2</v>
      </c>
      <c r="T30" s="90">
        <v>2</v>
      </c>
      <c r="U30" s="89">
        <v>2</v>
      </c>
    </row>
    <row r="31" spans="2:22" x14ac:dyDescent="0.15">
      <c r="B31" s="323"/>
      <c r="C31" s="256"/>
      <c r="D31" s="173" t="s">
        <v>60</v>
      </c>
      <c r="E31" s="90">
        <f t="shared" si="0"/>
        <v>55</v>
      </c>
      <c r="F31" s="88">
        <f t="shared" si="1"/>
        <v>32</v>
      </c>
      <c r="G31" s="89">
        <f t="shared" si="2"/>
        <v>23</v>
      </c>
      <c r="H31" s="90" t="s">
        <v>124</v>
      </c>
      <c r="I31" s="88" t="s">
        <v>124</v>
      </c>
      <c r="J31" s="88" t="s">
        <v>124</v>
      </c>
      <c r="K31" s="88" t="s">
        <v>124</v>
      </c>
      <c r="L31" s="88" t="s">
        <v>124</v>
      </c>
      <c r="M31" s="88" t="s">
        <v>124</v>
      </c>
      <c r="N31" s="88">
        <v>4</v>
      </c>
      <c r="O31" s="88">
        <v>0</v>
      </c>
      <c r="P31" s="88">
        <v>9</v>
      </c>
      <c r="Q31" s="88">
        <v>11</v>
      </c>
      <c r="R31" s="88">
        <v>16</v>
      </c>
      <c r="S31" s="88">
        <v>8</v>
      </c>
      <c r="T31" s="90">
        <v>3</v>
      </c>
      <c r="U31" s="89">
        <v>4</v>
      </c>
    </row>
    <row r="32" spans="2:22" x14ac:dyDescent="0.15">
      <c r="B32" s="323"/>
      <c r="C32" s="256"/>
      <c r="D32" s="173" t="s">
        <v>61</v>
      </c>
      <c r="E32" s="90">
        <f t="shared" si="0"/>
        <v>4</v>
      </c>
      <c r="F32" s="88">
        <f t="shared" si="1"/>
        <v>3</v>
      </c>
      <c r="G32" s="89">
        <f t="shared" si="2"/>
        <v>1</v>
      </c>
      <c r="H32" s="90" t="s">
        <v>124</v>
      </c>
      <c r="I32" s="88" t="s">
        <v>124</v>
      </c>
      <c r="J32" s="88" t="s">
        <v>124</v>
      </c>
      <c r="K32" s="88" t="s">
        <v>124</v>
      </c>
      <c r="L32" s="88" t="s">
        <v>124</v>
      </c>
      <c r="M32" s="88" t="s">
        <v>124</v>
      </c>
      <c r="N32" s="88">
        <v>0</v>
      </c>
      <c r="O32" s="88">
        <v>0</v>
      </c>
      <c r="P32" s="88">
        <v>1</v>
      </c>
      <c r="Q32" s="88">
        <v>0</v>
      </c>
      <c r="R32" s="88">
        <v>2</v>
      </c>
      <c r="S32" s="88">
        <v>1</v>
      </c>
      <c r="T32" s="90">
        <v>0</v>
      </c>
      <c r="U32" s="89">
        <v>0</v>
      </c>
    </row>
    <row r="33" spans="2:22" x14ac:dyDescent="0.15">
      <c r="B33" s="323"/>
      <c r="C33" s="256"/>
      <c r="D33" s="173" t="s">
        <v>29</v>
      </c>
      <c r="E33" s="90">
        <f t="shared" si="0"/>
        <v>180</v>
      </c>
      <c r="F33" s="88">
        <f t="shared" si="1"/>
        <v>114</v>
      </c>
      <c r="G33" s="89">
        <f t="shared" si="2"/>
        <v>66</v>
      </c>
      <c r="H33" s="90" t="s">
        <v>124</v>
      </c>
      <c r="I33" s="88" t="s">
        <v>124</v>
      </c>
      <c r="J33" s="88" t="s">
        <v>124</v>
      </c>
      <c r="K33" s="88" t="s">
        <v>124</v>
      </c>
      <c r="L33" s="88" t="s">
        <v>124</v>
      </c>
      <c r="M33" s="88" t="s">
        <v>124</v>
      </c>
      <c r="N33" s="88">
        <v>20</v>
      </c>
      <c r="O33" s="88">
        <v>6</v>
      </c>
      <c r="P33" s="88">
        <v>32</v>
      </c>
      <c r="Q33" s="88">
        <v>20</v>
      </c>
      <c r="R33" s="88">
        <v>42</v>
      </c>
      <c r="S33" s="88">
        <v>23</v>
      </c>
      <c r="T33" s="90">
        <v>20</v>
      </c>
      <c r="U33" s="89">
        <v>17</v>
      </c>
    </row>
    <row r="34" spans="2:22" x14ac:dyDescent="0.15">
      <c r="B34" s="323"/>
      <c r="C34" s="257"/>
      <c r="D34" s="174" t="s">
        <v>13</v>
      </c>
      <c r="E34" s="90">
        <f t="shared" si="0"/>
        <v>328</v>
      </c>
      <c r="F34" s="88">
        <f t="shared" si="1"/>
        <v>204</v>
      </c>
      <c r="G34" s="89">
        <f t="shared" si="2"/>
        <v>124</v>
      </c>
      <c r="H34" s="90" t="s">
        <v>124</v>
      </c>
      <c r="I34" s="88" t="s">
        <v>124</v>
      </c>
      <c r="J34" s="88" t="s">
        <v>124</v>
      </c>
      <c r="K34" s="88" t="s">
        <v>124</v>
      </c>
      <c r="L34" s="88" t="s">
        <v>124</v>
      </c>
      <c r="M34" s="88" t="s">
        <v>124</v>
      </c>
      <c r="N34" s="88">
        <f>SUM(N25:N33)</f>
        <v>28</v>
      </c>
      <c r="O34" s="88">
        <f t="shared" ref="O34:T34" si="4">SUM(O25:O33)</f>
        <v>7</v>
      </c>
      <c r="P34" s="88">
        <f t="shared" si="4"/>
        <v>63</v>
      </c>
      <c r="Q34" s="88">
        <f t="shared" si="4"/>
        <v>43</v>
      </c>
      <c r="R34" s="88">
        <f t="shared" si="4"/>
        <v>80</v>
      </c>
      <c r="S34" s="88">
        <f t="shared" si="4"/>
        <v>41</v>
      </c>
      <c r="T34" s="90">
        <f t="shared" si="4"/>
        <v>33</v>
      </c>
      <c r="U34" s="89">
        <f>SUM(U25:U33)</f>
        <v>33</v>
      </c>
      <c r="V34" s="152"/>
    </row>
    <row r="35" spans="2:22" ht="13.5" customHeight="1" x14ac:dyDescent="0.15">
      <c r="B35" s="323"/>
      <c r="C35" s="316" t="s">
        <v>62</v>
      </c>
      <c r="D35" s="175" t="s">
        <v>54</v>
      </c>
      <c r="E35" s="90">
        <f t="shared" si="0"/>
        <v>9</v>
      </c>
      <c r="F35" s="88">
        <f t="shared" si="1"/>
        <v>9</v>
      </c>
      <c r="G35" s="89">
        <f t="shared" si="2"/>
        <v>0</v>
      </c>
      <c r="H35" s="155" t="s">
        <v>124</v>
      </c>
      <c r="I35" s="105" t="s">
        <v>124</v>
      </c>
      <c r="J35" s="105" t="s">
        <v>124</v>
      </c>
      <c r="K35" s="105" t="s">
        <v>124</v>
      </c>
      <c r="L35" s="105" t="s">
        <v>124</v>
      </c>
      <c r="M35" s="105" t="s">
        <v>124</v>
      </c>
      <c r="N35" s="105">
        <v>2</v>
      </c>
      <c r="O35" s="105">
        <v>0</v>
      </c>
      <c r="P35" s="105">
        <v>1</v>
      </c>
      <c r="Q35" s="105">
        <v>0</v>
      </c>
      <c r="R35" s="105">
        <v>6</v>
      </c>
      <c r="S35" s="105">
        <v>0</v>
      </c>
      <c r="T35" s="155">
        <v>0</v>
      </c>
      <c r="U35" s="106">
        <v>0</v>
      </c>
    </row>
    <row r="36" spans="2:22" x14ac:dyDescent="0.15">
      <c r="B36" s="323"/>
      <c r="C36" s="316"/>
      <c r="D36" s="173" t="s">
        <v>55</v>
      </c>
      <c r="E36" s="90">
        <f t="shared" si="0"/>
        <v>1</v>
      </c>
      <c r="F36" s="88">
        <f t="shared" si="1"/>
        <v>1</v>
      </c>
      <c r="G36" s="89">
        <f t="shared" si="2"/>
        <v>0</v>
      </c>
      <c r="H36" s="90" t="s">
        <v>124</v>
      </c>
      <c r="I36" s="88" t="s">
        <v>124</v>
      </c>
      <c r="J36" s="88" t="s">
        <v>124</v>
      </c>
      <c r="K36" s="88" t="s">
        <v>124</v>
      </c>
      <c r="L36" s="88" t="s">
        <v>124</v>
      </c>
      <c r="M36" s="88" t="s">
        <v>124</v>
      </c>
      <c r="N36" s="88">
        <v>0</v>
      </c>
      <c r="O36" s="88">
        <v>0</v>
      </c>
      <c r="P36" s="88">
        <v>0</v>
      </c>
      <c r="Q36" s="88">
        <v>0</v>
      </c>
      <c r="R36" s="88">
        <v>0</v>
      </c>
      <c r="S36" s="88">
        <v>0</v>
      </c>
      <c r="T36" s="90">
        <v>1</v>
      </c>
      <c r="U36" s="89">
        <v>0</v>
      </c>
    </row>
    <row r="37" spans="2:22" x14ac:dyDescent="0.15">
      <c r="B37" s="323"/>
      <c r="C37" s="316"/>
      <c r="D37" s="173" t="s">
        <v>56</v>
      </c>
      <c r="E37" s="90">
        <f t="shared" si="0"/>
        <v>2</v>
      </c>
      <c r="F37" s="88">
        <f t="shared" si="1"/>
        <v>2</v>
      </c>
      <c r="G37" s="89">
        <f t="shared" si="2"/>
        <v>0</v>
      </c>
      <c r="H37" s="90" t="s">
        <v>124</v>
      </c>
      <c r="I37" s="88" t="s">
        <v>124</v>
      </c>
      <c r="J37" s="88" t="s">
        <v>124</v>
      </c>
      <c r="K37" s="88" t="s">
        <v>124</v>
      </c>
      <c r="L37" s="88" t="s">
        <v>124</v>
      </c>
      <c r="M37" s="88" t="s">
        <v>124</v>
      </c>
      <c r="N37" s="88">
        <v>0</v>
      </c>
      <c r="O37" s="88">
        <v>0</v>
      </c>
      <c r="P37" s="88">
        <v>0</v>
      </c>
      <c r="Q37" s="88">
        <v>0</v>
      </c>
      <c r="R37" s="88">
        <v>1</v>
      </c>
      <c r="S37" s="88">
        <v>0</v>
      </c>
      <c r="T37" s="90">
        <v>1</v>
      </c>
      <c r="U37" s="89">
        <v>0</v>
      </c>
    </row>
    <row r="38" spans="2:22" x14ac:dyDescent="0.15">
      <c r="B38" s="323"/>
      <c r="C38" s="316"/>
      <c r="D38" s="173" t="s">
        <v>57</v>
      </c>
      <c r="E38" s="90">
        <f t="shared" si="0"/>
        <v>17</v>
      </c>
      <c r="F38" s="88">
        <f t="shared" si="1"/>
        <v>10</v>
      </c>
      <c r="G38" s="89">
        <f t="shared" si="2"/>
        <v>7</v>
      </c>
      <c r="H38" s="90" t="s">
        <v>124</v>
      </c>
      <c r="I38" s="88" t="s">
        <v>124</v>
      </c>
      <c r="J38" s="88" t="s">
        <v>124</v>
      </c>
      <c r="K38" s="88" t="s">
        <v>124</v>
      </c>
      <c r="L38" s="88" t="s">
        <v>124</v>
      </c>
      <c r="M38" s="88" t="s">
        <v>124</v>
      </c>
      <c r="N38" s="88">
        <v>1</v>
      </c>
      <c r="O38" s="88">
        <v>1</v>
      </c>
      <c r="P38" s="88">
        <v>3</v>
      </c>
      <c r="Q38" s="88">
        <v>2</v>
      </c>
      <c r="R38" s="88">
        <v>4</v>
      </c>
      <c r="S38" s="88">
        <v>3</v>
      </c>
      <c r="T38" s="90">
        <v>2</v>
      </c>
      <c r="U38" s="89">
        <v>1</v>
      </c>
    </row>
    <row r="39" spans="2:22" x14ac:dyDescent="0.15">
      <c r="B39" s="323"/>
      <c r="C39" s="316"/>
      <c r="D39" s="173" t="s">
        <v>58</v>
      </c>
      <c r="E39" s="90">
        <f t="shared" si="0"/>
        <v>25</v>
      </c>
      <c r="F39" s="88">
        <f t="shared" si="1"/>
        <v>10</v>
      </c>
      <c r="G39" s="89">
        <f t="shared" si="2"/>
        <v>15</v>
      </c>
      <c r="H39" s="90" t="s">
        <v>124</v>
      </c>
      <c r="I39" s="88" t="s">
        <v>124</v>
      </c>
      <c r="J39" s="88" t="s">
        <v>124</v>
      </c>
      <c r="K39" s="88" t="s">
        <v>124</v>
      </c>
      <c r="L39" s="88" t="s">
        <v>124</v>
      </c>
      <c r="M39" s="88" t="s">
        <v>124</v>
      </c>
      <c r="N39" s="88">
        <v>1</v>
      </c>
      <c r="O39" s="88">
        <v>1</v>
      </c>
      <c r="P39" s="88">
        <v>1</v>
      </c>
      <c r="Q39" s="88">
        <v>5</v>
      </c>
      <c r="R39" s="88">
        <v>7</v>
      </c>
      <c r="S39" s="88">
        <v>5</v>
      </c>
      <c r="T39" s="90">
        <v>1</v>
      </c>
      <c r="U39" s="89">
        <v>4</v>
      </c>
    </row>
    <row r="40" spans="2:22" x14ac:dyDescent="0.15">
      <c r="B40" s="323"/>
      <c r="C40" s="316"/>
      <c r="D40" s="173" t="s">
        <v>59</v>
      </c>
      <c r="E40" s="90">
        <f t="shared" si="0"/>
        <v>11</v>
      </c>
      <c r="F40" s="88">
        <f t="shared" si="1"/>
        <v>4</v>
      </c>
      <c r="G40" s="89">
        <f t="shared" si="2"/>
        <v>7</v>
      </c>
      <c r="H40" s="90" t="s">
        <v>124</v>
      </c>
      <c r="I40" s="88" t="s">
        <v>124</v>
      </c>
      <c r="J40" s="88" t="s">
        <v>124</v>
      </c>
      <c r="K40" s="88" t="s">
        <v>124</v>
      </c>
      <c r="L40" s="88" t="s">
        <v>124</v>
      </c>
      <c r="M40" s="88" t="s">
        <v>124</v>
      </c>
      <c r="N40" s="88">
        <v>0</v>
      </c>
      <c r="O40" s="88">
        <v>0</v>
      </c>
      <c r="P40" s="88">
        <v>1</v>
      </c>
      <c r="Q40" s="88">
        <v>2</v>
      </c>
      <c r="R40" s="88">
        <v>0</v>
      </c>
      <c r="S40" s="88">
        <v>5</v>
      </c>
      <c r="T40" s="90">
        <v>3</v>
      </c>
      <c r="U40" s="89">
        <v>0</v>
      </c>
    </row>
    <row r="41" spans="2:22" x14ac:dyDescent="0.15">
      <c r="B41" s="323"/>
      <c r="C41" s="316"/>
      <c r="D41" s="173" t="s">
        <v>60</v>
      </c>
      <c r="E41" s="90">
        <f t="shared" si="0"/>
        <v>87</v>
      </c>
      <c r="F41" s="88">
        <f t="shared" si="1"/>
        <v>46</v>
      </c>
      <c r="G41" s="89">
        <f t="shared" si="2"/>
        <v>41</v>
      </c>
      <c r="H41" s="90" t="s">
        <v>124</v>
      </c>
      <c r="I41" s="88" t="s">
        <v>124</v>
      </c>
      <c r="J41" s="88" t="s">
        <v>124</v>
      </c>
      <c r="K41" s="88" t="s">
        <v>124</v>
      </c>
      <c r="L41" s="88" t="s">
        <v>124</v>
      </c>
      <c r="M41" s="88" t="s">
        <v>124</v>
      </c>
      <c r="N41" s="88">
        <v>9</v>
      </c>
      <c r="O41" s="88">
        <v>6</v>
      </c>
      <c r="P41" s="88">
        <v>15</v>
      </c>
      <c r="Q41" s="88">
        <v>7</v>
      </c>
      <c r="R41" s="88">
        <v>15</v>
      </c>
      <c r="S41" s="88">
        <v>19</v>
      </c>
      <c r="T41" s="90">
        <v>7</v>
      </c>
      <c r="U41" s="89">
        <v>9</v>
      </c>
    </row>
    <row r="42" spans="2:22" x14ac:dyDescent="0.15">
      <c r="B42" s="323"/>
      <c r="C42" s="316"/>
      <c r="D42" s="173" t="s">
        <v>61</v>
      </c>
      <c r="E42" s="90">
        <f t="shared" si="0"/>
        <v>1</v>
      </c>
      <c r="F42" s="88">
        <f t="shared" si="1"/>
        <v>1</v>
      </c>
      <c r="G42" s="89">
        <f t="shared" si="2"/>
        <v>0</v>
      </c>
      <c r="H42" s="90" t="s">
        <v>124</v>
      </c>
      <c r="I42" s="88" t="s">
        <v>124</v>
      </c>
      <c r="J42" s="88" t="s">
        <v>124</v>
      </c>
      <c r="K42" s="88" t="s">
        <v>124</v>
      </c>
      <c r="L42" s="88" t="s">
        <v>124</v>
      </c>
      <c r="M42" s="88" t="s">
        <v>124</v>
      </c>
      <c r="N42" s="88">
        <v>0</v>
      </c>
      <c r="O42" s="88">
        <v>0</v>
      </c>
      <c r="P42" s="88">
        <v>0</v>
      </c>
      <c r="Q42" s="88">
        <v>0</v>
      </c>
      <c r="R42" s="88">
        <v>1</v>
      </c>
      <c r="S42" s="88">
        <v>0</v>
      </c>
      <c r="T42" s="90">
        <v>0</v>
      </c>
      <c r="U42" s="89">
        <v>0</v>
      </c>
    </row>
    <row r="43" spans="2:22" x14ac:dyDescent="0.15">
      <c r="B43" s="323"/>
      <c r="C43" s="316"/>
      <c r="D43" s="173" t="s">
        <v>29</v>
      </c>
      <c r="E43" s="90">
        <f t="shared" si="0"/>
        <v>214</v>
      </c>
      <c r="F43" s="88">
        <f t="shared" si="1"/>
        <v>134</v>
      </c>
      <c r="G43" s="89">
        <f t="shared" si="2"/>
        <v>80</v>
      </c>
      <c r="H43" s="90" t="s">
        <v>124</v>
      </c>
      <c r="I43" s="88" t="s">
        <v>124</v>
      </c>
      <c r="J43" s="88" t="s">
        <v>124</v>
      </c>
      <c r="K43" s="88" t="s">
        <v>124</v>
      </c>
      <c r="L43" s="88" t="s">
        <v>124</v>
      </c>
      <c r="M43" s="88" t="s">
        <v>124</v>
      </c>
      <c r="N43" s="88">
        <v>19</v>
      </c>
      <c r="O43" s="88">
        <v>14</v>
      </c>
      <c r="P43" s="88">
        <v>36</v>
      </c>
      <c r="Q43" s="88">
        <v>21</v>
      </c>
      <c r="R43" s="88">
        <v>46</v>
      </c>
      <c r="S43" s="88">
        <v>26</v>
      </c>
      <c r="T43" s="90">
        <v>33</v>
      </c>
      <c r="U43" s="89">
        <v>19</v>
      </c>
    </row>
    <row r="44" spans="2:22" x14ac:dyDescent="0.15">
      <c r="B44" s="323"/>
      <c r="C44" s="316"/>
      <c r="D44" s="176" t="s">
        <v>13</v>
      </c>
      <c r="E44" s="90">
        <f t="shared" si="0"/>
        <v>367</v>
      </c>
      <c r="F44" s="88">
        <f t="shared" si="1"/>
        <v>217</v>
      </c>
      <c r="G44" s="89">
        <f t="shared" si="2"/>
        <v>150</v>
      </c>
      <c r="H44" s="97" t="s">
        <v>124</v>
      </c>
      <c r="I44" s="95" t="s">
        <v>124</v>
      </c>
      <c r="J44" s="95" t="s">
        <v>124</v>
      </c>
      <c r="K44" s="95" t="s">
        <v>124</v>
      </c>
      <c r="L44" s="95" t="s">
        <v>124</v>
      </c>
      <c r="M44" s="95" t="s">
        <v>124</v>
      </c>
      <c r="N44" s="95">
        <f t="shared" ref="N44:U44" si="5">SUM(N35:N43)</f>
        <v>32</v>
      </c>
      <c r="O44" s="95">
        <f t="shared" si="5"/>
        <v>22</v>
      </c>
      <c r="P44" s="95">
        <f t="shared" si="5"/>
        <v>57</v>
      </c>
      <c r="Q44" s="95">
        <f t="shared" si="5"/>
        <v>37</v>
      </c>
      <c r="R44" s="95">
        <f t="shared" si="5"/>
        <v>80</v>
      </c>
      <c r="S44" s="95">
        <f t="shared" si="5"/>
        <v>58</v>
      </c>
      <c r="T44" s="97">
        <f t="shared" si="5"/>
        <v>48</v>
      </c>
      <c r="U44" s="96">
        <f t="shared" si="5"/>
        <v>33</v>
      </c>
    </row>
    <row r="45" spans="2:22" ht="14.25" thickBot="1" x14ac:dyDescent="0.2">
      <c r="B45" s="324"/>
      <c r="C45" s="317" t="s">
        <v>63</v>
      </c>
      <c r="D45" s="318"/>
      <c r="E45" s="91">
        <f t="shared" si="0"/>
        <v>1150</v>
      </c>
      <c r="F45" s="92">
        <f t="shared" si="1"/>
        <v>698</v>
      </c>
      <c r="G45" s="93">
        <f t="shared" si="2"/>
        <v>452</v>
      </c>
      <c r="H45" s="94" t="s">
        <v>124</v>
      </c>
      <c r="I45" s="92" t="s">
        <v>124</v>
      </c>
      <c r="J45" s="92" t="s">
        <v>124</v>
      </c>
      <c r="K45" s="92" t="s">
        <v>124</v>
      </c>
      <c r="L45" s="92" t="s">
        <v>124</v>
      </c>
      <c r="M45" s="92" t="s">
        <v>124</v>
      </c>
      <c r="N45" s="92">
        <f t="shared" ref="N45:U45" si="6">SUM(N34+N44+N19+N20+N21+N22+N23+N24)</f>
        <v>109</v>
      </c>
      <c r="O45" s="92">
        <f t="shared" si="6"/>
        <v>60</v>
      </c>
      <c r="P45" s="92">
        <f t="shared" si="6"/>
        <v>215</v>
      </c>
      <c r="Q45" s="92">
        <f t="shared" si="6"/>
        <v>138</v>
      </c>
      <c r="R45" s="92">
        <f t="shared" si="6"/>
        <v>251</v>
      </c>
      <c r="S45" s="92">
        <f t="shared" si="6"/>
        <v>167</v>
      </c>
      <c r="T45" s="94">
        <f t="shared" si="6"/>
        <v>123</v>
      </c>
      <c r="U45" s="93">
        <f t="shared" si="6"/>
        <v>87</v>
      </c>
    </row>
    <row r="46" spans="2:22" ht="14.25" thickBot="1" x14ac:dyDescent="0.2">
      <c r="B46" s="319" t="s">
        <v>64</v>
      </c>
      <c r="C46" s="320"/>
      <c r="D46" s="321"/>
      <c r="E46" s="98">
        <f t="shared" si="0"/>
        <v>14707</v>
      </c>
      <c r="F46" s="99">
        <f t="shared" si="1"/>
        <v>8918</v>
      </c>
      <c r="G46" s="100">
        <f t="shared" si="2"/>
        <v>5789</v>
      </c>
      <c r="H46" s="101" t="s">
        <v>124</v>
      </c>
      <c r="I46" s="99" t="s">
        <v>124</v>
      </c>
      <c r="J46" s="99" t="s">
        <v>124</v>
      </c>
      <c r="K46" s="99" t="s">
        <v>124</v>
      </c>
      <c r="L46" s="99" t="s">
        <v>124</v>
      </c>
      <c r="M46" s="99" t="s">
        <v>124</v>
      </c>
      <c r="N46" s="99">
        <f t="shared" ref="N46:U46" si="7">SUM(N18+N45)</f>
        <v>1349</v>
      </c>
      <c r="O46" s="99">
        <f t="shared" si="7"/>
        <v>792</v>
      </c>
      <c r="P46" s="99">
        <f t="shared" si="7"/>
        <v>2527</v>
      </c>
      <c r="Q46" s="99">
        <f t="shared" si="7"/>
        <v>1576</v>
      </c>
      <c r="R46" s="99">
        <f t="shared" si="7"/>
        <v>3172</v>
      </c>
      <c r="S46" s="99">
        <f t="shared" si="7"/>
        <v>2100</v>
      </c>
      <c r="T46" s="101">
        <f t="shared" si="7"/>
        <v>1870</v>
      </c>
      <c r="U46" s="100">
        <f t="shared" si="7"/>
        <v>1321</v>
      </c>
    </row>
    <row r="47" spans="2:22" x14ac:dyDescent="0.15">
      <c r="U47" s="153"/>
    </row>
  </sheetData>
  <mergeCells count="36">
    <mergeCell ref="C35:C44"/>
    <mergeCell ref="C45:D45"/>
    <mergeCell ref="B46:D46"/>
    <mergeCell ref="C16:D16"/>
    <mergeCell ref="C17:D17"/>
    <mergeCell ref="C18:D18"/>
    <mergeCell ref="B19:B45"/>
    <mergeCell ref="C19:D19"/>
    <mergeCell ref="C20:D20"/>
    <mergeCell ref="C21:D21"/>
    <mergeCell ref="C22:D22"/>
    <mergeCell ref="C23:D23"/>
    <mergeCell ref="C24:D24"/>
    <mergeCell ref="B4:B18"/>
    <mergeCell ref="C4:D4"/>
    <mergeCell ref="C6:D6"/>
    <mergeCell ref="C7:D7"/>
    <mergeCell ref="C8:D8"/>
    <mergeCell ref="C9:D9"/>
    <mergeCell ref="C25:C34"/>
    <mergeCell ref="N2:O2"/>
    <mergeCell ref="C15:D15"/>
    <mergeCell ref="C10:D10"/>
    <mergeCell ref="C11:D11"/>
    <mergeCell ref="C12:D12"/>
    <mergeCell ref="C13:D13"/>
    <mergeCell ref="C14:D14"/>
    <mergeCell ref="C5:D5"/>
    <mergeCell ref="P2:Q2"/>
    <mergeCell ref="R2:S2"/>
    <mergeCell ref="T2:U2"/>
    <mergeCell ref="B2:D3"/>
    <mergeCell ref="E2:G2"/>
    <mergeCell ref="H2:I2"/>
    <mergeCell ref="J2:K2"/>
    <mergeCell ref="L2:M2"/>
  </mergeCells>
  <phoneticPr fontId="1"/>
  <pageMargins left="0" right="0" top="0.15748031496062992" bottom="0.15748031496062992" header="0.31496062992125984" footer="0.31496062992125984"/>
  <pageSetup paperSize="8" scale="12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6"/>
  <sheetViews>
    <sheetView zoomScaleNormal="100" zoomScaleSheetLayoutView="75" workbookViewId="0">
      <selection activeCell="I21" sqref="I21"/>
    </sheetView>
  </sheetViews>
  <sheetFormatPr defaultColWidth="9" defaultRowHeight="13.5" x14ac:dyDescent="0.15"/>
  <cols>
    <col min="1" max="1" width="2.75" style="47" customWidth="1"/>
    <col min="2" max="2" width="2.75" style="334" bestFit="1" customWidth="1"/>
    <col min="3" max="3" width="14.25" style="334" bestFit="1" customWidth="1"/>
    <col min="4" max="6" width="7.875" style="334" customWidth="1"/>
    <col min="7" max="20" width="6.875" style="47" customWidth="1"/>
    <col min="21" max="16384" width="9" style="47"/>
  </cols>
  <sheetData>
    <row r="1" spans="2:20" ht="14.25" thickBot="1" x14ac:dyDescent="0.2">
      <c r="B1" s="334" t="s">
        <v>139</v>
      </c>
      <c r="T1" s="164"/>
    </row>
    <row r="2" spans="2:20" ht="13.5" customHeight="1" x14ac:dyDescent="0.15">
      <c r="B2" s="383" t="s">
        <v>75</v>
      </c>
      <c r="C2" s="384"/>
      <c r="D2" s="385" t="s">
        <v>76</v>
      </c>
      <c r="E2" s="386"/>
      <c r="F2" s="387"/>
      <c r="G2" s="270" t="s">
        <v>67</v>
      </c>
      <c r="H2" s="271"/>
      <c r="I2" s="271" t="s">
        <v>68</v>
      </c>
      <c r="J2" s="271"/>
      <c r="K2" s="271" t="s">
        <v>69</v>
      </c>
      <c r="L2" s="271"/>
      <c r="M2" s="271" t="s">
        <v>70</v>
      </c>
      <c r="N2" s="271"/>
      <c r="O2" s="271" t="s">
        <v>71</v>
      </c>
      <c r="P2" s="271"/>
      <c r="Q2" s="271" t="s">
        <v>72</v>
      </c>
      <c r="R2" s="271"/>
      <c r="S2" s="271" t="s">
        <v>73</v>
      </c>
      <c r="T2" s="272"/>
    </row>
    <row r="3" spans="2:20" ht="14.25" thickBot="1" x14ac:dyDescent="0.2">
      <c r="B3" s="388"/>
      <c r="C3" s="389"/>
      <c r="D3" s="390" t="s">
        <v>0</v>
      </c>
      <c r="E3" s="391" t="s">
        <v>1</v>
      </c>
      <c r="F3" s="392" t="s">
        <v>2</v>
      </c>
      <c r="G3" s="170" t="s">
        <v>1</v>
      </c>
      <c r="H3" s="37" t="s">
        <v>2</v>
      </c>
      <c r="I3" s="171" t="s">
        <v>1</v>
      </c>
      <c r="J3" s="37" t="s">
        <v>2</v>
      </c>
      <c r="K3" s="171" t="s">
        <v>1</v>
      </c>
      <c r="L3" s="37" t="s">
        <v>2</v>
      </c>
      <c r="M3" s="171" t="s">
        <v>1</v>
      </c>
      <c r="N3" s="37" t="s">
        <v>2</v>
      </c>
      <c r="O3" s="171" t="s">
        <v>1</v>
      </c>
      <c r="P3" s="37" t="s">
        <v>2</v>
      </c>
      <c r="Q3" s="39" t="s">
        <v>1</v>
      </c>
      <c r="R3" s="39" t="s">
        <v>2</v>
      </c>
      <c r="S3" s="39" t="s">
        <v>1</v>
      </c>
      <c r="T3" s="40" t="s">
        <v>2</v>
      </c>
    </row>
    <row r="4" spans="2:20" ht="14.25" thickBot="1" x14ac:dyDescent="0.2">
      <c r="B4" s="393" t="s">
        <v>3</v>
      </c>
      <c r="C4" s="394"/>
      <c r="D4" s="395">
        <f>SUM(E4:F4)</f>
        <v>1246</v>
      </c>
      <c r="E4" s="396">
        <f>SUM(G4+I4+K4+M4+O4+Q4+S4)</f>
        <v>904</v>
      </c>
      <c r="F4" s="397">
        <f>SUM(H4+J4+L4+N4+P4+R4+T4)</f>
        <v>342</v>
      </c>
      <c r="G4" s="221">
        <v>15</v>
      </c>
      <c r="H4" s="219">
        <v>1</v>
      </c>
      <c r="I4" s="219">
        <v>56</v>
      </c>
      <c r="J4" s="219">
        <v>35</v>
      </c>
      <c r="K4" s="219">
        <v>103</v>
      </c>
      <c r="L4" s="219">
        <v>33</v>
      </c>
      <c r="M4" s="219">
        <v>159</v>
      </c>
      <c r="N4" s="219">
        <v>78</v>
      </c>
      <c r="O4" s="219">
        <v>200</v>
      </c>
      <c r="P4" s="219">
        <v>79</v>
      </c>
      <c r="Q4" s="219">
        <v>248</v>
      </c>
      <c r="R4" s="219">
        <v>77</v>
      </c>
      <c r="S4" s="219">
        <v>123</v>
      </c>
      <c r="T4" s="220">
        <v>39</v>
      </c>
    </row>
    <row r="5" spans="2:20" ht="13.5" customHeight="1" x14ac:dyDescent="0.15">
      <c r="B5" s="398" t="s">
        <v>4</v>
      </c>
      <c r="C5" s="399" t="s">
        <v>5</v>
      </c>
      <c r="D5" s="380">
        <f t="shared" ref="D5:D12" si="0">SUM(E5:F5)</f>
        <v>970</v>
      </c>
      <c r="E5" s="400">
        <f t="shared" ref="E5:F12" si="1">SUM(G5+I5+K5+M5+O5+Q5+S5)</f>
        <v>655</v>
      </c>
      <c r="F5" s="401">
        <f t="shared" si="1"/>
        <v>315</v>
      </c>
      <c r="G5" s="224">
        <v>1</v>
      </c>
      <c r="H5" s="222">
        <v>0</v>
      </c>
      <c r="I5" s="222">
        <v>43</v>
      </c>
      <c r="J5" s="222">
        <v>28</v>
      </c>
      <c r="K5" s="222">
        <v>88</v>
      </c>
      <c r="L5" s="222">
        <v>41</v>
      </c>
      <c r="M5" s="222">
        <v>119</v>
      </c>
      <c r="N5" s="222">
        <v>67</v>
      </c>
      <c r="O5" s="222">
        <v>184</v>
      </c>
      <c r="P5" s="222">
        <v>75</v>
      </c>
      <c r="Q5" s="222">
        <v>135</v>
      </c>
      <c r="R5" s="222">
        <v>72</v>
      </c>
      <c r="S5" s="222">
        <v>85</v>
      </c>
      <c r="T5" s="223">
        <v>32</v>
      </c>
    </row>
    <row r="6" spans="2:20" x14ac:dyDescent="0.15">
      <c r="B6" s="402"/>
      <c r="C6" s="203" t="s">
        <v>6</v>
      </c>
      <c r="D6" s="403">
        <f t="shared" si="0"/>
        <v>2158</v>
      </c>
      <c r="E6" s="404">
        <f t="shared" si="1"/>
        <v>1421</v>
      </c>
      <c r="F6" s="405">
        <f t="shared" si="1"/>
        <v>737</v>
      </c>
      <c r="G6" s="218">
        <v>8</v>
      </c>
      <c r="H6" s="216">
        <v>2</v>
      </c>
      <c r="I6" s="216">
        <v>114</v>
      </c>
      <c r="J6" s="216">
        <v>59</v>
      </c>
      <c r="K6" s="216">
        <v>154</v>
      </c>
      <c r="L6" s="216">
        <v>77</v>
      </c>
      <c r="M6" s="216">
        <v>247</v>
      </c>
      <c r="N6" s="216">
        <v>121</v>
      </c>
      <c r="O6" s="216">
        <v>317</v>
      </c>
      <c r="P6" s="216">
        <v>176</v>
      </c>
      <c r="Q6" s="216">
        <v>390</v>
      </c>
      <c r="R6" s="216">
        <v>201</v>
      </c>
      <c r="S6" s="216">
        <v>191</v>
      </c>
      <c r="T6" s="217">
        <v>101</v>
      </c>
    </row>
    <row r="7" spans="2:20" x14ac:dyDescent="0.15">
      <c r="B7" s="402"/>
      <c r="C7" s="203" t="s">
        <v>7</v>
      </c>
      <c r="D7" s="403">
        <f t="shared" si="0"/>
        <v>569</v>
      </c>
      <c r="E7" s="404">
        <f t="shared" si="1"/>
        <v>328</v>
      </c>
      <c r="F7" s="405">
        <f t="shared" si="1"/>
        <v>241</v>
      </c>
      <c r="G7" s="218">
        <v>0</v>
      </c>
      <c r="H7" s="216">
        <v>1</v>
      </c>
      <c r="I7" s="216">
        <v>35</v>
      </c>
      <c r="J7" s="216">
        <v>41</v>
      </c>
      <c r="K7" s="216">
        <v>56</v>
      </c>
      <c r="L7" s="216">
        <v>39</v>
      </c>
      <c r="M7" s="216">
        <v>65</v>
      </c>
      <c r="N7" s="216">
        <v>42</v>
      </c>
      <c r="O7" s="216">
        <v>65</v>
      </c>
      <c r="P7" s="216">
        <v>51</v>
      </c>
      <c r="Q7" s="216">
        <v>76</v>
      </c>
      <c r="R7" s="216">
        <v>49</v>
      </c>
      <c r="S7" s="216">
        <v>31</v>
      </c>
      <c r="T7" s="217">
        <v>18</v>
      </c>
    </row>
    <row r="8" spans="2:20" x14ac:dyDescent="0.15">
      <c r="B8" s="402"/>
      <c r="C8" s="203" t="s">
        <v>8</v>
      </c>
      <c r="D8" s="403">
        <f t="shared" si="0"/>
        <v>149</v>
      </c>
      <c r="E8" s="404">
        <f t="shared" si="1"/>
        <v>113</v>
      </c>
      <c r="F8" s="405">
        <f t="shared" si="1"/>
        <v>36</v>
      </c>
      <c r="G8" s="218">
        <v>0</v>
      </c>
      <c r="H8" s="216">
        <v>0</v>
      </c>
      <c r="I8" s="216">
        <v>7</v>
      </c>
      <c r="J8" s="216">
        <v>1</v>
      </c>
      <c r="K8" s="216">
        <v>9</v>
      </c>
      <c r="L8" s="216">
        <v>2</v>
      </c>
      <c r="M8" s="216">
        <v>18</v>
      </c>
      <c r="N8" s="216">
        <v>3</v>
      </c>
      <c r="O8" s="216">
        <v>34</v>
      </c>
      <c r="P8" s="216">
        <v>8</v>
      </c>
      <c r="Q8" s="216">
        <v>30</v>
      </c>
      <c r="R8" s="216">
        <v>16</v>
      </c>
      <c r="S8" s="216">
        <v>15</v>
      </c>
      <c r="T8" s="217">
        <v>6</v>
      </c>
    </row>
    <row r="9" spans="2:20" x14ac:dyDescent="0.15">
      <c r="B9" s="402"/>
      <c r="C9" s="203" t="s">
        <v>9</v>
      </c>
      <c r="D9" s="403">
        <f t="shared" si="0"/>
        <v>297</v>
      </c>
      <c r="E9" s="406">
        <f t="shared" si="1"/>
        <v>175</v>
      </c>
      <c r="F9" s="405">
        <f t="shared" si="1"/>
        <v>122</v>
      </c>
      <c r="G9" s="218">
        <v>0</v>
      </c>
      <c r="H9" s="216">
        <v>0</v>
      </c>
      <c r="I9" s="216">
        <v>8</v>
      </c>
      <c r="J9" s="216">
        <v>8</v>
      </c>
      <c r="K9" s="216">
        <v>16</v>
      </c>
      <c r="L9" s="216">
        <v>13</v>
      </c>
      <c r="M9" s="216">
        <v>23</v>
      </c>
      <c r="N9" s="216">
        <v>17</v>
      </c>
      <c r="O9" s="216">
        <v>46</v>
      </c>
      <c r="P9" s="216">
        <v>28</v>
      </c>
      <c r="Q9" s="216">
        <v>48</v>
      </c>
      <c r="R9" s="216">
        <v>33</v>
      </c>
      <c r="S9" s="216">
        <v>34</v>
      </c>
      <c r="T9" s="217">
        <v>23</v>
      </c>
    </row>
    <row r="10" spans="2:20" x14ac:dyDescent="0.15">
      <c r="B10" s="402"/>
      <c r="C10" s="203" t="s">
        <v>10</v>
      </c>
      <c r="D10" s="403">
        <f t="shared" si="0"/>
        <v>864</v>
      </c>
      <c r="E10" s="404">
        <f t="shared" si="1"/>
        <v>570</v>
      </c>
      <c r="F10" s="405">
        <f t="shared" si="1"/>
        <v>294</v>
      </c>
      <c r="G10" s="218">
        <v>6</v>
      </c>
      <c r="H10" s="216">
        <v>3</v>
      </c>
      <c r="I10" s="216">
        <v>84</v>
      </c>
      <c r="J10" s="216">
        <v>46</v>
      </c>
      <c r="K10" s="216">
        <v>79</v>
      </c>
      <c r="L10" s="216">
        <v>46</v>
      </c>
      <c r="M10" s="216">
        <v>109</v>
      </c>
      <c r="N10" s="216">
        <v>55</v>
      </c>
      <c r="O10" s="216">
        <v>131</v>
      </c>
      <c r="P10" s="216">
        <v>66</v>
      </c>
      <c r="Q10" s="216">
        <v>110</v>
      </c>
      <c r="R10" s="216">
        <v>53</v>
      </c>
      <c r="S10" s="216">
        <v>51</v>
      </c>
      <c r="T10" s="217">
        <v>25</v>
      </c>
    </row>
    <row r="11" spans="2:20" x14ac:dyDescent="0.15">
      <c r="B11" s="402"/>
      <c r="C11" s="203" t="s">
        <v>11</v>
      </c>
      <c r="D11" s="403">
        <f t="shared" si="0"/>
        <v>1695</v>
      </c>
      <c r="E11" s="404">
        <f t="shared" si="1"/>
        <v>1082</v>
      </c>
      <c r="F11" s="405">
        <f t="shared" si="1"/>
        <v>613</v>
      </c>
      <c r="G11" s="218">
        <v>0</v>
      </c>
      <c r="H11" s="216">
        <v>3</v>
      </c>
      <c r="I11" s="216">
        <v>42</v>
      </c>
      <c r="J11" s="216">
        <v>32</v>
      </c>
      <c r="K11" s="216">
        <v>90</v>
      </c>
      <c r="L11" s="216">
        <v>63</v>
      </c>
      <c r="M11" s="216">
        <v>167</v>
      </c>
      <c r="N11" s="216">
        <v>95</v>
      </c>
      <c r="O11" s="216">
        <v>287</v>
      </c>
      <c r="P11" s="216">
        <v>170</v>
      </c>
      <c r="Q11" s="216">
        <v>338</v>
      </c>
      <c r="R11" s="216">
        <v>156</v>
      </c>
      <c r="S11" s="216">
        <v>158</v>
      </c>
      <c r="T11" s="217">
        <v>94</v>
      </c>
    </row>
    <row r="12" spans="2:20" x14ac:dyDescent="0.15">
      <c r="B12" s="402"/>
      <c r="C12" s="203" t="s">
        <v>12</v>
      </c>
      <c r="D12" s="403">
        <f t="shared" si="0"/>
        <v>635</v>
      </c>
      <c r="E12" s="404">
        <f t="shared" si="1"/>
        <v>390</v>
      </c>
      <c r="F12" s="405">
        <f t="shared" si="1"/>
        <v>245</v>
      </c>
      <c r="G12" s="218">
        <v>3</v>
      </c>
      <c r="H12" s="216">
        <v>0</v>
      </c>
      <c r="I12" s="216">
        <v>12</v>
      </c>
      <c r="J12" s="216">
        <v>9</v>
      </c>
      <c r="K12" s="216">
        <v>37</v>
      </c>
      <c r="L12" s="216">
        <v>22</v>
      </c>
      <c r="M12" s="216">
        <v>73</v>
      </c>
      <c r="N12" s="216">
        <v>54</v>
      </c>
      <c r="O12" s="216">
        <v>112</v>
      </c>
      <c r="P12" s="216">
        <v>53</v>
      </c>
      <c r="Q12" s="216">
        <v>115</v>
      </c>
      <c r="R12" s="216">
        <v>73</v>
      </c>
      <c r="S12" s="216">
        <v>38</v>
      </c>
      <c r="T12" s="217">
        <v>34</v>
      </c>
    </row>
    <row r="13" spans="2:20" ht="14.25" thickBot="1" x14ac:dyDescent="0.2">
      <c r="B13" s="407"/>
      <c r="C13" s="408" t="s">
        <v>13</v>
      </c>
      <c r="D13" s="409">
        <f>SUM(E13:F13)</f>
        <v>7337</v>
      </c>
      <c r="E13" s="410">
        <f>SUM(G13+I13+K13+M13+O13+Q13+S13)</f>
        <v>4734</v>
      </c>
      <c r="F13" s="411">
        <f>SUM(H13+J13+L13+N13+P13+R13+T13)</f>
        <v>2603</v>
      </c>
      <c r="G13" s="62">
        <f>SUM(G5:G12)</f>
        <v>18</v>
      </c>
      <c r="H13" s="62">
        <f t="shared" ref="H13:T13" si="2">SUM(H5:H12)</f>
        <v>9</v>
      </c>
      <c r="I13" s="62">
        <f t="shared" si="2"/>
        <v>345</v>
      </c>
      <c r="J13" s="62">
        <f t="shared" si="2"/>
        <v>224</v>
      </c>
      <c r="K13" s="62">
        <f>SUM(K5:K12)</f>
        <v>529</v>
      </c>
      <c r="L13" s="62">
        <f t="shared" si="2"/>
        <v>303</v>
      </c>
      <c r="M13" s="62">
        <f t="shared" si="2"/>
        <v>821</v>
      </c>
      <c r="N13" s="62">
        <f t="shared" si="2"/>
        <v>454</v>
      </c>
      <c r="O13" s="62">
        <f t="shared" si="2"/>
        <v>1176</v>
      </c>
      <c r="P13" s="62">
        <f t="shared" si="2"/>
        <v>627</v>
      </c>
      <c r="Q13" s="62">
        <f t="shared" si="2"/>
        <v>1242</v>
      </c>
      <c r="R13" s="62">
        <f t="shared" si="2"/>
        <v>653</v>
      </c>
      <c r="S13" s="62">
        <f t="shared" si="2"/>
        <v>603</v>
      </c>
      <c r="T13" s="61">
        <f t="shared" si="2"/>
        <v>333</v>
      </c>
    </row>
    <row r="14" spans="2:20" ht="13.5" customHeight="1" x14ac:dyDescent="0.15">
      <c r="B14" s="402" t="s">
        <v>14</v>
      </c>
      <c r="C14" s="341" t="s">
        <v>141</v>
      </c>
      <c r="D14" s="380">
        <f t="shared" ref="D14:D20" si="3">SUM(E14:F14)</f>
        <v>101</v>
      </c>
      <c r="E14" s="400">
        <f t="shared" ref="E14:F20" si="4">SUM(G14+I14+K14+M14+O14+Q14+S14)</f>
        <v>53</v>
      </c>
      <c r="F14" s="401">
        <f t="shared" si="4"/>
        <v>48</v>
      </c>
      <c r="G14" s="224">
        <v>0</v>
      </c>
      <c r="H14" s="222">
        <v>0</v>
      </c>
      <c r="I14" s="222">
        <v>0</v>
      </c>
      <c r="J14" s="222">
        <v>1</v>
      </c>
      <c r="K14" s="222">
        <v>2</v>
      </c>
      <c r="L14" s="222">
        <v>1</v>
      </c>
      <c r="M14" s="222">
        <v>6</v>
      </c>
      <c r="N14" s="222">
        <v>4</v>
      </c>
      <c r="O14" s="222">
        <v>14</v>
      </c>
      <c r="P14" s="222">
        <v>7</v>
      </c>
      <c r="Q14" s="222">
        <v>16</v>
      </c>
      <c r="R14" s="222">
        <v>23</v>
      </c>
      <c r="S14" s="222">
        <v>15</v>
      </c>
      <c r="T14" s="223">
        <v>12</v>
      </c>
    </row>
    <row r="15" spans="2:20" x14ac:dyDescent="0.15">
      <c r="B15" s="402"/>
      <c r="C15" s="203" t="s">
        <v>15</v>
      </c>
      <c r="D15" s="403">
        <f t="shared" si="3"/>
        <v>135</v>
      </c>
      <c r="E15" s="404">
        <f t="shared" si="4"/>
        <v>82</v>
      </c>
      <c r="F15" s="405">
        <f t="shared" si="4"/>
        <v>53</v>
      </c>
      <c r="G15" s="218">
        <v>0</v>
      </c>
      <c r="H15" s="216">
        <v>0</v>
      </c>
      <c r="I15" s="216">
        <v>1</v>
      </c>
      <c r="J15" s="216">
        <v>3</v>
      </c>
      <c r="K15" s="216">
        <v>9</v>
      </c>
      <c r="L15" s="216">
        <v>1</v>
      </c>
      <c r="M15" s="216">
        <v>5</v>
      </c>
      <c r="N15" s="216">
        <v>16</v>
      </c>
      <c r="O15" s="216">
        <v>18</v>
      </c>
      <c r="P15" s="216">
        <v>10</v>
      </c>
      <c r="Q15" s="216">
        <v>30</v>
      </c>
      <c r="R15" s="216">
        <v>16</v>
      </c>
      <c r="S15" s="216">
        <v>19</v>
      </c>
      <c r="T15" s="217">
        <v>7</v>
      </c>
    </row>
    <row r="16" spans="2:20" x14ac:dyDescent="0.15">
      <c r="B16" s="402"/>
      <c r="C16" s="203" t="s">
        <v>16</v>
      </c>
      <c r="D16" s="403">
        <f t="shared" si="3"/>
        <v>34</v>
      </c>
      <c r="E16" s="404">
        <f t="shared" si="4"/>
        <v>25</v>
      </c>
      <c r="F16" s="405">
        <f t="shared" si="4"/>
        <v>9</v>
      </c>
      <c r="G16" s="218">
        <v>0</v>
      </c>
      <c r="H16" s="216">
        <v>0</v>
      </c>
      <c r="I16" s="216">
        <v>2</v>
      </c>
      <c r="J16" s="216">
        <v>0</v>
      </c>
      <c r="K16" s="216">
        <v>2</v>
      </c>
      <c r="L16" s="216">
        <v>0</v>
      </c>
      <c r="M16" s="216">
        <v>1</v>
      </c>
      <c r="N16" s="216">
        <v>1</v>
      </c>
      <c r="O16" s="216">
        <v>3</v>
      </c>
      <c r="P16" s="216">
        <v>3</v>
      </c>
      <c r="Q16" s="216">
        <v>9</v>
      </c>
      <c r="R16" s="216">
        <v>2</v>
      </c>
      <c r="S16" s="216">
        <v>8</v>
      </c>
      <c r="T16" s="217">
        <v>3</v>
      </c>
    </row>
    <row r="17" spans="2:20" x14ac:dyDescent="0.15">
      <c r="B17" s="402"/>
      <c r="C17" s="203" t="s">
        <v>17</v>
      </c>
      <c r="D17" s="403">
        <f t="shared" si="3"/>
        <v>55</v>
      </c>
      <c r="E17" s="404">
        <f t="shared" si="4"/>
        <v>21</v>
      </c>
      <c r="F17" s="405">
        <f t="shared" si="4"/>
        <v>34</v>
      </c>
      <c r="G17" s="218">
        <v>0</v>
      </c>
      <c r="H17" s="216">
        <v>0</v>
      </c>
      <c r="I17" s="216">
        <v>0</v>
      </c>
      <c r="J17" s="216">
        <v>0</v>
      </c>
      <c r="K17" s="216">
        <v>2</v>
      </c>
      <c r="L17" s="216">
        <v>3</v>
      </c>
      <c r="M17" s="216">
        <v>4</v>
      </c>
      <c r="N17" s="216">
        <v>11</v>
      </c>
      <c r="O17" s="216">
        <v>4</v>
      </c>
      <c r="P17" s="216">
        <v>11</v>
      </c>
      <c r="Q17" s="216">
        <v>7</v>
      </c>
      <c r="R17" s="216">
        <v>5</v>
      </c>
      <c r="S17" s="216">
        <v>4</v>
      </c>
      <c r="T17" s="217">
        <v>4</v>
      </c>
    </row>
    <row r="18" spans="2:20" x14ac:dyDescent="0.15">
      <c r="B18" s="402"/>
      <c r="C18" s="203" t="s">
        <v>81</v>
      </c>
      <c r="D18" s="403">
        <f t="shared" si="3"/>
        <v>18</v>
      </c>
      <c r="E18" s="404">
        <f t="shared" si="4"/>
        <v>12</v>
      </c>
      <c r="F18" s="405">
        <f t="shared" si="4"/>
        <v>6</v>
      </c>
      <c r="G18" s="218">
        <v>0</v>
      </c>
      <c r="H18" s="216">
        <v>0</v>
      </c>
      <c r="I18" s="216">
        <v>1</v>
      </c>
      <c r="J18" s="216">
        <v>1</v>
      </c>
      <c r="K18" s="216">
        <v>1</v>
      </c>
      <c r="L18" s="216">
        <v>0</v>
      </c>
      <c r="M18" s="216">
        <v>1</v>
      </c>
      <c r="N18" s="216">
        <v>0</v>
      </c>
      <c r="O18" s="216">
        <v>4</v>
      </c>
      <c r="P18" s="216">
        <v>2</v>
      </c>
      <c r="Q18" s="216">
        <v>1</v>
      </c>
      <c r="R18" s="216">
        <v>0</v>
      </c>
      <c r="S18" s="216">
        <v>4</v>
      </c>
      <c r="T18" s="217">
        <v>3</v>
      </c>
    </row>
    <row r="19" spans="2:20" x14ac:dyDescent="0.15">
      <c r="B19" s="402"/>
      <c r="C19" s="203" t="s">
        <v>82</v>
      </c>
      <c r="D19" s="403">
        <f t="shared" si="3"/>
        <v>22</v>
      </c>
      <c r="E19" s="404">
        <f t="shared" si="4"/>
        <v>12</v>
      </c>
      <c r="F19" s="405">
        <f t="shared" si="4"/>
        <v>10</v>
      </c>
      <c r="G19" s="218">
        <v>0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0</v>
      </c>
      <c r="N19" s="216">
        <v>3</v>
      </c>
      <c r="O19" s="216">
        <v>2</v>
      </c>
      <c r="P19" s="216">
        <v>4</v>
      </c>
      <c r="Q19" s="216">
        <v>5</v>
      </c>
      <c r="R19" s="216">
        <v>3</v>
      </c>
      <c r="S19" s="216">
        <v>5</v>
      </c>
      <c r="T19" s="217">
        <v>0</v>
      </c>
    </row>
    <row r="20" spans="2:20" x14ac:dyDescent="0.15">
      <c r="B20" s="402"/>
      <c r="C20" s="203" t="s">
        <v>18</v>
      </c>
      <c r="D20" s="403">
        <f t="shared" si="3"/>
        <v>24</v>
      </c>
      <c r="E20" s="404">
        <f t="shared" si="4"/>
        <v>6</v>
      </c>
      <c r="F20" s="405">
        <f t="shared" si="4"/>
        <v>18</v>
      </c>
      <c r="G20" s="218">
        <v>0</v>
      </c>
      <c r="H20" s="216">
        <v>0</v>
      </c>
      <c r="I20" s="216">
        <v>0</v>
      </c>
      <c r="J20" s="216">
        <v>0</v>
      </c>
      <c r="K20" s="216">
        <v>1</v>
      </c>
      <c r="L20" s="216">
        <v>0</v>
      </c>
      <c r="M20" s="216">
        <v>0</v>
      </c>
      <c r="N20" s="216">
        <v>3</v>
      </c>
      <c r="O20" s="216">
        <v>1</v>
      </c>
      <c r="P20" s="216">
        <v>8</v>
      </c>
      <c r="Q20" s="216">
        <v>2</v>
      </c>
      <c r="R20" s="216">
        <v>5</v>
      </c>
      <c r="S20" s="216">
        <v>2</v>
      </c>
      <c r="T20" s="217">
        <v>2</v>
      </c>
    </row>
    <row r="21" spans="2:20" ht="14.25" thickBot="1" x14ac:dyDescent="0.2">
      <c r="B21" s="402"/>
      <c r="C21" s="412" t="s">
        <v>13</v>
      </c>
      <c r="D21" s="409">
        <f>SUM(E21:F21)</f>
        <v>389</v>
      </c>
      <c r="E21" s="410">
        <f>SUM(G21+I21+K21+M21+O21+Q21+S21)</f>
        <v>211</v>
      </c>
      <c r="F21" s="411">
        <f>SUM(H21+J21+L21+N21+P21+R21+T21)</f>
        <v>178</v>
      </c>
      <c r="G21" s="62">
        <f>SUM(G14:G20)</f>
        <v>0</v>
      </c>
      <c r="H21" s="62">
        <f>SUM(H14:H20)</f>
        <v>0</v>
      </c>
      <c r="I21" s="62">
        <f t="shared" ref="I21:T21" si="5">SUM(I14:I20)</f>
        <v>4</v>
      </c>
      <c r="J21" s="62">
        <f t="shared" si="5"/>
        <v>5</v>
      </c>
      <c r="K21" s="62">
        <f t="shared" si="5"/>
        <v>17</v>
      </c>
      <c r="L21" s="62">
        <f t="shared" si="5"/>
        <v>5</v>
      </c>
      <c r="M21" s="62">
        <f t="shared" si="5"/>
        <v>17</v>
      </c>
      <c r="N21" s="62">
        <f t="shared" si="5"/>
        <v>38</v>
      </c>
      <c r="O21" s="62">
        <f t="shared" si="5"/>
        <v>46</v>
      </c>
      <c r="P21" s="62">
        <f t="shared" si="5"/>
        <v>45</v>
      </c>
      <c r="Q21" s="62">
        <f t="shared" si="5"/>
        <v>70</v>
      </c>
      <c r="R21" s="62">
        <f t="shared" si="5"/>
        <v>54</v>
      </c>
      <c r="S21" s="62">
        <f t="shared" si="5"/>
        <v>57</v>
      </c>
      <c r="T21" s="61">
        <f t="shared" si="5"/>
        <v>31</v>
      </c>
    </row>
    <row r="22" spans="2:20" ht="13.5" customHeight="1" x14ac:dyDescent="0.15">
      <c r="B22" s="398" t="s">
        <v>19</v>
      </c>
      <c r="C22" s="399" t="s">
        <v>20</v>
      </c>
      <c r="D22" s="380">
        <f t="shared" ref="D22:D26" si="6">SUM(E22:F22)</f>
        <v>364</v>
      </c>
      <c r="E22" s="400">
        <f t="shared" ref="E22:F26" si="7">SUM(G22+I22+K22+M22+O22+Q22+S22)</f>
        <v>211</v>
      </c>
      <c r="F22" s="401">
        <f t="shared" si="7"/>
        <v>153</v>
      </c>
      <c r="G22" s="224">
        <v>0</v>
      </c>
      <c r="H22" s="222">
        <v>0</v>
      </c>
      <c r="I22" s="222">
        <v>3</v>
      </c>
      <c r="J22" s="222">
        <v>5</v>
      </c>
      <c r="K22" s="222">
        <v>13</v>
      </c>
      <c r="L22" s="222">
        <v>12</v>
      </c>
      <c r="M22" s="222">
        <v>38</v>
      </c>
      <c r="N22" s="222">
        <v>27</v>
      </c>
      <c r="O22" s="222">
        <v>58</v>
      </c>
      <c r="P22" s="222">
        <v>29</v>
      </c>
      <c r="Q22" s="222">
        <v>58</v>
      </c>
      <c r="R22" s="222">
        <v>63</v>
      </c>
      <c r="S22" s="222">
        <v>41</v>
      </c>
      <c r="T22" s="223">
        <v>17</v>
      </c>
    </row>
    <row r="23" spans="2:20" x14ac:dyDescent="0.15">
      <c r="B23" s="402"/>
      <c r="C23" s="203" t="s">
        <v>21</v>
      </c>
      <c r="D23" s="403">
        <f t="shared" si="6"/>
        <v>1733</v>
      </c>
      <c r="E23" s="404">
        <f t="shared" si="7"/>
        <v>965</v>
      </c>
      <c r="F23" s="405">
        <f t="shared" si="7"/>
        <v>768</v>
      </c>
      <c r="G23" s="218">
        <v>2</v>
      </c>
      <c r="H23" s="216">
        <v>2</v>
      </c>
      <c r="I23" s="216">
        <v>68</v>
      </c>
      <c r="J23" s="216">
        <v>69</v>
      </c>
      <c r="K23" s="216">
        <v>214</v>
      </c>
      <c r="L23" s="216">
        <v>171</v>
      </c>
      <c r="M23" s="216">
        <v>251</v>
      </c>
      <c r="N23" s="216">
        <v>201</v>
      </c>
      <c r="O23" s="216">
        <v>178</v>
      </c>
      <c r="P23" s="216">
        <v>153</v>
      </c>
      <c r="Q23" s="216">
        <v>163</v>
      </c>
      <c r="R23" s="216">
        <v>125</v>
      </c>
      <c r="S23" s="216">
        <v>89</v>
      </c>
      <c r="T23" s="217">
        <v>47</v>
      </c>
    </row>
    <row r="24" spans="2:20" x14ac:dyDescent="0.15">
      <c r="B24" s="402"/>
      <c r="C24" s="203" t="s">
        <v>22</v>
      </c>
      <c r="D24" s="403">
        <f t="shared" si="6"/>
        <v>222</v>
      </c>
      <c r="E24" s="404">
        <f t="shared" si="7"/>
        <v>124</v>
      </c>
      <c r="F24" s="405">
        <f t="shared" si="7"/>
        <v>98</v>
      </c>
      <c r="G24" s="218">
        <v>0</v>
      </c>
      <c r="H24" s="216">
        <v>2</v>
      </c>
      <c r="I24" s="216">
        <v>5</v>
      </c>
      <c r="J24" s="216">
        <v>3</v>
      </c>
      <c r="K24" s="216">
        <v>10</v>
      </c>
      <c r="L24" s="216">
        <v>8</v>
      </c>
      <c r="M24" s="216">
        <v>18</v>
      </c>
      <c r="N24" s="216">
        <v>12</v>
      </c>
      <c r="O24" s="216">
        <v>31</v>
      </c>
      <c r="P24" s="216">
        <v>26</v>
      </c>
      <c r="Q24" s="216">
        <v>37</v>
      </c>
      <c r="R24" s="216">
        <v>18</v>
      </c>
      <c r="S24" s="216">
        <v>23</v>
      </c>
      <c r="T24" s="217">
        <v>29</v>
      </c>
    </row>
    <row r="25" spans="2:20" x14ac:dyDescent="0.15">
      <c r="B25" s="402"/>
      <c r="C25" s="203" t="s">
        <v>74</v>
      </c>
      <c r="D25" s="403">
        <f t="shared" si="6"/>
        <v>183</v>
      </c>
      <c r="E25" s="404">
        <f t="shared" si="7"/>
        <v>95</v>
      </c>
      <c r="F25" s="405">
        <f t="shared" si="7"/>
        <v>88</v>
      </c>
      <c r="G25" s="218">
        <v>0</v>
      </c>
      <c r="H25" s="216">
        <v>0</v>
      </c>
      <c r="I25" s="216">
        <v>2</v>
      </c>
      <c r="J25" s="216">
        <v>5</v>
      </c>
      <c r="K25" s="216">
        <v>13</v>
      </c>
      <c r="L25" s="216">
        <v>3</v>
      </c>
      <c r="M25" s="216">
        <v>11</v>
      </c>
      <c r="N25" s="216">
        <v>12</v>
      </c>
      <c r="O25" s="216">
        <v>22</v>
      </c>
      <c r="P25" s="216">
        <v>19</v>
      </c>
      <c r="Q25" s="216">
        <v>25</v>
      </c>
      <c r="R25" s="216">
        <v>28</v>
      </c>
      <c r="S25" s="216">
        <v>22</v>
      </c>
      <c r="T25" s="217">
        <v>21</v>
      </c>
    </row>
    <row r="26" spans="2:20" x14ac:dyDescent="0.15">
      <c r="B26" s="402"/>
      <c r="C26" s="203" t="s">
        <v>24</v>
      </c>
      <c r="D26" s="403">
        <f t="shared" si="6"/>
        <v>1462</v>
      </c>
      <c r="E26" s="404">
        <f t="shared" si="7"/>
        <v>869</v>
      </c>
      <c r="F26" s="405">
        <f t="shared" si="7"/>
        <v>593</v>
      </c>
      <c r="G26" s="218">
        <v>3</v>
      </c>
      <c r="H26" s="216">
        <v>3</v>
      </c>
      <c r="I26" s="216">
        <v>31</v>
      </c>
      <c r="J26" s="216">
        <v>34</v>
      </c>
      <c r="K26" s="216">
        <v>59</v>
      </c>
      <c r="L26" s="216">
        <v>48</v>
      </c>
      <c r="M26" s="216">
        <v>118</v>
      </c>
      <c r="N26" s="216">
        <v>70</v>
      </c>
      <c r="O26" s="216">
        <v>177</v>
      </c>
      <c r="P26" s="216">
        <v>113</v>
      </c>
      <c r="Q26" s="216">
        <v>289</v>
      </c>
      <c r="R26" s="216">
        <v>199</v>
      </c>
      <c r="S26" s="216">
        <v>192</v>
      </c>
      <c r="T26" s="217">
        <v>126</v>
      </c>
    </row>
    <row r="27" spans="2:20" ht="14.25" thickBot="1" x14ac:dyDescent="0.2">
      <c r="B27" s="407"/>
      <c r="C27" s="408" t="s">
        <v>13</v>
      </c>
      <c r="D27" s="409">
        <f>SUM(E27:F27)</f>
        <v>3964</v>
      </c>
      <c r="E27" s="410">
        <f>SUM(G27+I27+K27+M27+O27+Q27+S27)</f>
        <v>2264</v>
      </c>
      <c r="F27" s="411">
        <f>SUM(H27+J27+L27+N27+P27+R27+T27)</f>
        <v>1700</v>
      </c>
      <c r="G27" s="62">
        <f>SUM(G22:G26)</f>
        <v>5</v>
      </c>
      <c r="H27" s="62">
        <f>SUM(H22:H26)</f>
        <v>7</v>
      </c>
      <c r="I27" s="62">
        <f>SUM(I22:I26)</f>
        <v>109</v>
      </c>
      <c r="J27" s="62">
        <f>SUM(J22:J26)</f>
        <v>116</v>
      </c>
      <c r="K27" s="62">
        <f>SUM(K22:K26)</f>
        <v>309</v>
      </c>
      <c r="L27" s="62">
        <f t="shared" ref="L27:S27" si="8">SUM(L22:L26)</f>
        <v>242</v>
      </c>
      <c r="M27" s="62">
        <f t="shared" si="8"/>
        <v>436</v>
      </c>
      <c r="N27" s="62">
        <f t="shared" si="8"/>
        <v>322</v>
      </c>
      <c r="O27" s="62">
        <f t="shared" si="8"/>
        <v>466</v>
      </c>
      <c r="P27" s="62">
        <f t="shared" si="8"/>
        <v>340</v>
      </c>
      <c r="Q27" s="62">
        <f t="shared" si="8"/>
        <v>572</v>
      </c>
      <c r="R27" s="62">
        <f t="shared" si="8"/>
        <v>433</v>
      </c>
      <c r="S27" s="62">
        <f t="shared" si="8"/>
        <v>367</v>
      </c>
      <c r="T27" s="61">
        <f>SUM(T22:T26)</f>
        <v>240</v>
      </c>
    </row>
    <row r="28" spans="2:20" ht="13.5" customHeight="1" x14ac:dyDescent="0.15">
      <c r="B28" s="402" t="s">
        <v>25</v>
      </c>
      <c r="C28" s="413" t="s">
        <v>89</v>
      </c>
      <c r="D28" s="380">
        <f t="shared" ref="D28:D32" si="9">SUM(E28:F28)</f>
        <v>90</v>
      </c>
      <c r="E28" s="400">
        <f t="shared" ref="E28:F35" si="10">SUM(G28+I28+K28+M28+O28+Q28+S28)</f>
        <v>39</v>
      </c>
      <c r="F28" s="401">
        <f t="shared" si="10"/>
        <v>51</v>
      </c>
      <c r="G28" s="224">
        <v>0</v>
      </c>
      <c r="H28" s="222">
        <v>0</v>
      </c>
      <c r="I28" s="222">
        <v>2</v>
      </c>
      <c r="J28" s="222">
        <v>1</v>
      </c>
      <c r="K28" s="222">
        <v>5</v>
      </c>
      <c r="L28" s="222">
        <v>3</v>
      </c>
      <c r="M28" s="222">
        <v>3</v>
      </c>
      <c r="N28" s="222">
        <v>9</v>
      </c>
      <c r="O28" s="222">
        <v>9</v>
      </c>
      <c r="P28" s="222">
        <v>17</v>
      </c>
      <c r="Q28" s="222">
        <v>11</v>
      </c>
      <c r="R28" s="222">
        <v>13</v>
      </c>
      <c r="S28" s="222">
        <v>9</v>
      </c>
      <c r="T28" s="223">
        <v>8</v>
      </c>
    </row>
    <row r="29" spans="2:20" x14ac:dyDescent="0.15">
      <c r="B29" s="402"/>
      <c r="C29" s="203" t="s">
        <v>90</v>
      </c>
      <c r="D29" s="403">
        <f t="shared" si="9"/>
        <v>190</v>
      </c>
      <c r="E29" s="404">
        <f t="shared" si="10"/>
        <v>110</v>
      </c>
      <c r="F29" s="405">
        <f t="shared" si="10"/>
        <v>80</v>
      </c>
      <c r="G29" s="218">
        <v>0</v>
      </c>
      <c r="H29" s="216">
        <v>0</v>
      </c>
      <c r="I29" s="216">
        <v>2</v>
      </c>
      <c r="J29" s="216">
        <v>2</v>
      </c>
      <c r="K29" s="216">
        <v>6</v>
      </c>
      <c r="L29" s="216">
        <v>2</v>
      </c>
      <c r="M29" s="216">
        <v>7</v>
      </c>
      <c r="N29" s="216">
        <v>8</v>
      </c>
      <c r="O29" s="216">
        <v>19</v>
      </c>
      <c r="P29" s="216">
        <v>14</v>
      </c>
      <c r="Q29" s="216">
        <v>44</v>
      </c>
      <c r="R29" s="216">
        <v>32</v>
      </c>
      <c r="S29" s="216">
        <v>32</v>
      </c>
      <c r="T29" s="217">
        <v>22</v>
      </c>
    </row>
    <row r="30" spans="2:20" x14ac:dyDescent="0.15">
      <c r="B30" s="402"/>
      <c r="C30" s="203" t="s">
        <v>26</v>
      </c>
      <c r="D30" s="403">
        <f t="shared" si="9"/>
        <v>122</v>
      </c>
      <c r="E30" s="404">
        <f t="shared" si="10"/>
        <v>64</v>
      </c>
      <c r="F30" s="405">
        <f t="shared" si="10"/>
        <v>58</v>
      </c>
      <c r="G30" s="218">
        <v>0</v>
      </c>
      <c r="H30" s="216">
        <v>0</v>
      </c>
      <c r="I30" s="216">
        <v>2</v>
      </c>
      <c r="J30" s="216">
        <v>2</v>
      </c>
      <c r="K30" s="216">
        <v>6</v>
      </c>
      <c r="L30" s="216">
        <v>6</v>
      </c>
      <c r="M30" s="216">
        <v>10</v>
      </c>
      <c r="N30" s="216">
        <v>6</v>
      </c>
      <c r="O30" s="216">
        <v>13</v>
      </c>
      <c r="P30" s="216">
        <v>19</v>
      </c>
      <c r="Q30" s="216">
        <v>17</v>
      </c>
      <c r="R30" s="216">
        <v>15</v>
      </c>
      <c r="S30" s="216">
        <v>16</v>
      </c>
      <c r="T30" s="217">
        <v>10</v>
      </c>
    </row>
    <row r="31" spans="2:20" x14ac:dyDescent="0.15">
      <c r="B31" s="402"/>
      <c r="C31" s="203" t="s">
        <v>123</v>
      </c>
      <c r="D31" s="403">
        <f t="shared" si="9"/>
        <v>505</v>
      </c>
      <c r="E31" s="404">
        <f t="shared" si="10"/>
        <v>146</v>
      </c>
      <c r="F31" s="405">
        <f t="shared" si="10"/>
        <v>359</v>
      </c>
      <c r="G31" s="218">
        <v>0</v>
      </c>
      <c r="H31" s="216">
        <v>1</v>
      </c>
      <c r="I31" s="216">
        <v>5</v>
      </c>
      <c r="J31" s="216">
        <v>2</v>
      </c>
      <c r="K31" s="216">
        <v>10</v>
      </c>
      <c r="L31" s="216">
        <v>8</v>
      </c>
      <c r="M31" s="216">
        <v>15</v>
      </c>
      <c r="N31" s="216">
        <v>12</v>
      </c>
      <c r="O31" s="216">
        <v>34</v>
      </c>
      <c r="P31" s="216">
        <v>36</v>
      </c>
      <c r="Q31" s="216">
        <v>39</v>
      </c>
      <c r="R31" s="216">
        <v>146</v>
      </c>
      <c r="S31" s="216">
        <v>43</v>
      </c>
      <c r="T31" s="217">
        <v>154</v>
      </c>
    </row>
    <row r="32" spans="2:20" x14ac:dyDescent="0.15">
      <c r="B32" s="402"/>
      <c r="C32" s="203" t="s">
        <v>28</v>
      </c>
      <c r="D32" s="403">
        <f t="shared" si="9"/>
        <v>779</v>
      </c>
      <c r="E32" s="404">
        <f t="shared" si="10"/>
        <v>450</v>
      </c>
      <c r="F32" s="405">
        <f t="shared" si="10"/>
        <v>329</v>
      </c>
      <c r="G32" s="218">
        <v>0</v>
      </c>
      <c r="H32" s="216">
        <v>2</v>
      </c>
      <c r="I32" s="216">
        <v>26</v>
      </c>
      <c r="J32" s="216">
        <v>25</v>
      </c>
      <c r="K32" s="216">
        <v>59</v>
      </c>
      <c r="L32" s="216">
        <v>29</v>
      </c>
      <c r="M32" s="216">
        <v>77</v>
      </c>
      <c r="N32" s="216">
        <v>41</v>
      </c>
      <c r="O32" s="216">
        <v>98</v>
      </c>
      <c r="P32" s="216">
        <v>47</v>
      </c>
      <c r="Q32" s="216">
        <v>111</v>
      </c>
      <c r="R32" s="216">
        <v>111</v>
      </c>
      <c r="S32" s="216">
        <v>79</v>
      </c>
      <c r="T32" s="217">
        <v>74</v>
      </c>
    </row>
    <row r="33" spans="2:22" ht="14.25" thickBot="1" x14ac:dyDescent="0.2">
      <c r="B33" s="402"/>
      <c r="C33" s="412" t="s">
        <v>13</v>
      </c>
      <c r="D33" s="409">
        <f>SUM(E33:F33)</f>
        <v>1686</v>
      </c>
      <c r="E33" s="410">
        <f t="shared" si="10"/>
        <v>809</v>
      </c>
      <c r="F33" s="411">
        <f t="shared" si="10"/>
        <v>877</v>
      </c>
      <c r="G33" s="62">
        <f>SUM(G28:G32)</f>
        <v>0</v>
      </c>
      <c r="H33" s="62">
        <f>SUM(H28:H32)</f>
        <v>3</v>
      </c>
      <c r="I33" s="62">
        <f>SUM(I28:I32)</f>
        <v>37</v>
      </c>
      <c r="J33" s="62">
        <f>SUM(J28:J32)</f>
        <v>32</v>
      </c>
      <c r="K33" s="62">
        <f>SUM(K28:K32)</f>
        <v>86</v>
      </c>
      <c r="L33" s="62">
        <f t="shared" ref="L33:S33" si="11">SUM(L28:L32)</f>
        <v>48</v>
      </c>
      <c r="M33" s="62">
        <f t="shared" si="11"/>
        <v>112</v>
      </c>
      <c r="N33" s="62">
        <f t="shared" si="11"/>
        <v>76</v>
      </c>
      <c r="O33" s="62">
        <f t="shared" si="11"/>
        <v>173</v>
      </c>
      <c r="P33" s="62">
        <f t="shared" si="11"/>
        <v>133</v>
      </c>
      <c r="Q33" s="62">
        <f t="shared" si="11"/>
        <v>222</v>
      </c>
      <c r="R33" s="62">
        <f t="shared" si="11"/>
        <v>317</v>
      </c>
      <c r="S33" s="62">
        <f t="shared" si="11"/>
        <v>179</v>
      </c>
      <c r="T33" s="61">
        <f>SUM(T28:T32)</f>
        <v>268</v>
      </c>
    </row>
    <row r="34" spans="2:22" ht="14.25" thickBot="1" x14ac:dyDescent="0.2">
      <c r="B34" s="329" t="s">
        <v>29</v>
      </c>
      <c r="C34" s="414"/>
      <c r="D34" s="409">
        <f>SUM(E34:F34)</f>
        <v>542</v>
      </c>
      <c r="E34" s="410">
        <f t="shared" si="10"/>
        <v>331</v>
      </c>
      <c r="F34" s="411">
        <f t="shared" si="10"/>
        <v>211</v>
      </c>
      <c r="G34" s="221">
        <v>0</v>
      </c>
      <c r="H34" s="219">
        <v>0</v>
      </c>
      <c r="I34" s="219">
        <v>14</v>
      </c>
      <c r="J34" s="219">
        <v>13</v>
      </c>
      <c r="K34" s="219">
        <v>34</v>
      </c>
      <c r="L34" s="219">
        <v>28</v>
      </c>
      <c r="M34" s="219">
        <v>76</v>
      </c>
      <c r="N34" s="219">
        <v>47</v>
      </c>
      <c r="O34" s="219">
        <v>93</v>
      </c>
      <c r="P34" s="219">
        <v>50</v>
      </c>
      <c r="Q34" s="219">
        <v>79</v>
      </c>
      <c r="R34" s="219">
        <v>54</v>
      </c>
      <c r="S34" s="219">
        <v>35</v>
      </c>
      <c r="T34" s="220">
        <v>19</v>
      </c>
    </row>
    <row r="35" spans="2:22" ht="14.25" thickBot="1" x14ac:dyDescent="0.2">
      <c r="B35" s="313" t="s">
        <v>30</v>
      </c>
      <c r="C35" s="415"/>
      <c r="D35" s="409">
        <f>SUM(E35:F35)</f>
        <v>15164</v>
      </c>
      <c r="E35" s="410">
        <f t="shared" si="10"/>
        <v>9253</v>
      </c>
      <c r="F35" s="411">
        <f t="shared" si="10"/>
        <v>5911</v>
      </c>
      <c r="G35" s="29">
        <f>SUM(G13+G21+G27+G33+G34+G4)</f>
        <v>38</v>
      </c>
      <c r="H35" s="29">
        <f t="shared" ref="H35:T35" si="12">SUM(H13+H21+H27+H33+H34+H4)</f>
        <v>20</v>
      </c>
      <c r="I35" s="29">
        <f t="shared" si="12"/>
        <v>565</v>
      </c>
      <c r="J35" s="29">
        <f t="shared" si="12"/>
        <v>425</v>
      </c>
      <c r="K35" s="29">
        <f t="shared" si="12"/>
        <v>1078</v>
      </c>
      <c r="L35" s="29">
        <f t="shared" si="12"/>
        <v>659</v>
      </c>
      <c r="M35" s="29">
        <f t="shared" si="12"/>
        <v>1621</v>
      </c>
      <c r="N35" s="29">
        <f t="shared" si="12"/>
        <v>1015</v>
      </c>
      <c r="O35" s="29">
        <f t="shared" si="12"/>
        <v>2154</v>
      </c>
      <c r="P35" s="29">
        <f t="shared" si="12"/>
        <v>1274</v>
      </c>
      <c r="Q35" s="29">
        <f t="shared" si="12"/>
        <v>2433</v>
      </c>
      <c r="R35" s="29">
        <f t="shared" si="12"/>
        <v>1588</v>
      </c>
      <c r="S35" s="29">
        <f t="shared" si="12"/>
        <v>1364</v>
      </c>
      <c r="T35" s="28">
        <f t="shared" si="12"/>
        <v>930</v>
      </c>
      <c r="V35" s="48"/>
    </row>
    <row r="36" spans="2:22" x14ac:dyDescent="0.15">
      <c r="F36" s="340"/>
      <c r="G36" s="48"/>
    </row>
  </sheetData>
  <mergeCells count="16">
    <mergeCell ref="Q2:R2"/>
    <mergeCell ref="S2:T2"/>
    <mergeCell ref="B4:C4"/>
    <mergeCell ref="B5:B13"/>
    <mergeCell ref="B14:B21"/>
    <mergeCell ref="B2:C3"/>
    <mergeCell ref="D2:F2"/>
    <mergeCell ref="G2:H2"/>
    <mergeCell ref="I2:J2"/>
    <mergeCell ref="K2:L2"/>
    <mergeCell ref="M2:N2"/>
    <mergeCell ref="B22:B27"/>
    <mergeCell ref="B28:B33"/>
    <mergeCell ref="B34:C34"/>
    <mergeCell ref="B35:C35"/>
    <mergeCell ref="O2:P2"/>
  </mergeCells>
  <phoneticPr fontId="1"/>
  <pageMargins left="0" right="0" top="0.15748031496062992" bottom="0.15748031496062992" header="0.31496062992125984" footer="0.31496062992125984"/>
  <pageSetup paperSize="8" scale="13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7"/>
  <sheetViews>
    <sheetView zoomScaleNormal="100" zoomScaleSheetLayoutView="70" workbookViewId="0">
      <selection activeCell="G49" sqref="G49"/>
    </sheetView>
  </sheetViews>
  <sheetFormatPr defaultColWidth="9" defaultRowHeight="13.5" x14ac:dyDescent="0.15"/>
  <cols>
    <col min="1" max="1" width="2.625" style="47" customWidth="1"/>
    <col min="2" max="2" width="2.75" style="47" bestFit="1" customWidth="1"/>
    <col min="3" max="3" width="11" style="47" customWidth="1"/>
    <col min="4" max="4" width="19.5" style="47" bestFit="1" customWidth="1"/>
    <col min="5" max="7" width="7.75" style="47" customWidth="1"/>
    <col min="8" max="21" width="6.25" style="47" customWidth="1"/>
    <col min="22" max="16384" width="9" style="47"/>
  </cols>
  <sheetData>
    <row r="1" spans="2:21" ht="14.25" thickBot="1" x14ac:dyDescent="0.2">
      <c r="B1" s="47" t="s">
        <v>138</v>
      </c>
      <c r="U1" s="164"/>
    </row>
    <row r="2" spans="2:21" ht="13.5" customHeight="1" x14ac:dyDescent="0.15">
      <c r="B2" s="266" t="s">
        <v>31</v>
      </c>
      <c r="C2" s="267"/>
      <c r="D2" s="267"/>
      <c r="E2" s="270" t="s">
        <v>76</v>
      </c>
      <c r="F2" s="271"/>
      <c r="G2" s="272"/>
      <c r="H2" s="259" t="s">
        <v>67</v>
      </c>
      <c r="I2" s="271"/>
      <c r="J2" s="271" t="s">
        <v>68</v>
      </c>
      <c r="K2" s="271"/>
      <c r="L2" s="271" t="s">
        <v>69</v>
      </c>
      <c r="M2" s="271"/>
      <c r="N2" s="271" t="s">
        <v>70</v>
      </c>
      <c r="O2" s="271"/>
      <c r="P2" s="271" t="s">
        <v>71</v>
      </c>
      <c r="Q2" s="271"/>
      <c r="R2" s="271" t="s">
        <v>72</v>
      </c>
      <c r="S2" s="271"/>
      <c r="T2" s="271" t="s">
        <v>73</v>
      </c>
      <c r="U2" s="272"/>
    </row>
    <row r="3" spans="2:21" ht="14.25" thickBot="1" x14ac:dyDescent="0.2">
      <c r="B3" s="268"/>
      <c r="C3" s="269"/>
      <c r="D3" s="269"/>
      <c r="E3" s="14" t="s">
        <v>0</v>
      </c>
      <c r="F3" s="15" t="s">
        <v>1</v>
      </c>
      <c r="G3" s="16" t="s">
        <v>2</v>
      </c>
      <c r="H3" s="171" t="s">
        <v>1</v>
      </c>
      <c r="I3" s="15" t="s">
        <v>2</v>
      </c>
      <c r="J3" s="171" t="s">
        <v>1</v>
      </c>
      <c r="K3" s="15" t="s">
        <v>2</v>
      </c>
      <c r="L3" s="171" t="s">
        <v>1</v>
      </c>
      <c r="M3" s="15" t="s">
        <v>2</v>
      </c>
      <c r="N3" s="171" t="s">
        <v>1</v>
      </c>
      <c r="O3" s="15" t="s">
        <v>2</v>
      </c>
      <c r="P3" s="171" t="s">
        <v>1</v>
      </c>
      <c r="Q3" s="15" t="s">
        <v>2</v>
      </c>
      <c r="R3" s="17" t="s">
        <v>1</v>
      </c>
      <c r="S3" s="17" t="s">
        <v>2</v>
      </c>
      <c r="T3" s="17" t="s">
        <v>1</v>
      </c>
      <c r="U3" s="16" t="s">
        <v>2</v>
      </c>
    </row>
    <row r="4" spans="2:21" ht="13.5" customHeight="1" x14ac:dyDescent="0.15">
      <c r="B4" s="326" t="s">
        <v>32</v>
      </c>
      <c r="C4" s="253" t="s">
        <v>33</v>
      </c>
      <c r="D4" s="325"/>
      <c r="E4" s="107">
        <f>SUM(F4:G4)</f>
        <v>1780</v>
      </c>
      <c r="F4" s="105">
        <f>SUM(H4+J4+L4+N4+P4+R4+T4)</f>
        <v>992</v>
      </c>
      <c r="G4" s="106">
        <f>SUM(I4+K4+M4+O4+Q4+S4+U4)</f>
        <v>788</v>
      </c>
      <c r="H4" s="85">
        <v>6</v>
      </c>
      <c r="I4" s="83">
        <v>4</v>
      </c>
      <c r="J4" s="83">
        <v>21</v>
      </c>
      <c r="K4" s="83">
        <v>18</v>
      </c>
      <c r="L4" s="83">
        <v>54</v>
      </c>
      <c r="M4" s="83">
        <v>42</v>
      </c>
      <c r="N4" s="83">
        <v>122</v>
      </c>
      <c r="O4" s="83">
        <v>82</v>
      </c>
      <c r="P4" s="83">
        <v>241</v>
      </c>
      <c r="Q4" s="83">
        <v>137</v>
      </c>
      <c r="R4" s="83">
        <v>313</v>
      </c>
      <c r="S4" s="86">
        <v>292</v>
      </c>
      <c r="T4" s="83">
        <v>235</v>
      </c>
      <c r="U4" s="84">
        <v>213</v>
      </c>
    </row>
    <row r="5" spans="2:21" x14ac:dyDescent="0.15">
      <c r="B5" s="327"/>
      <c r="C5" s="242" t="s">
        <v>34</v>
      </c>
      <c r="D5" s="314"/>
      <c r="E5" s="87">
        <f t="shared" ref="E5:E45" si="0">SUM(F5:G5)</f>
        <v>717</v>
      </c>
      <c r="F5" s="88">
        <f t="shared" ref="F5:G20" si="1">SUM(H5+J5+L5+N5+P5+R5+T5)</f>
        <v>321</v>
      </c>
      <c r="G5" s="89">
        <f t="shared" si="1"/>
        <v>396</v>
      </c>
      <c r="H5" s="90">
        <v>0</v>
      </c>
      <c r="I5" s="88">
        <v>0</v>
      </c>
      <c r="J5" s="88">
        <v>6</v>
      </c>
      <c r="K5" s="88">
        <v>10</v>
      </c>
      <c r="L5" s="88">
        <v>29</v>
      </c>
      <c r="M5" s="88">
        <v>15</v>
      </c>
      <c r="N5" s="88">
        <v>34</v>
      </c>
      <c r="O5" s="88">
        <v>20</v>
      </c>
      <c r="P5" s="88">
        <v>55</v>
      </c>
      <c r="Q5" s="88">
        <v>60</v>
      </c>
      <c r="R5" s="88">
        <v>98</v>
      </c>
      <c r="S5" s="88">
        <v>158</v>
      </c>
      <c r="T5" s="88">
        <v>99</v>
      </c>
      <c r="U5" s="89">
        <v>133</v>
      </c>
    </row>
    <row r="6" spans="2:21" x14ac:dyDescent="0.15">
      <c r="B6" s="327"/>
      <c r="C6" s="242" t="s">
        <v>35</v>
      </c>
      <c r="D6" s="314"/>
      <c r="E6" s="87">
        <f t="shared" si="0"/>
        <v>2461</v>
      </c>
      <c r="F6" s="88">
        <f t="shared" si="1"/>
        <v>1445</v>
      </c>
      <c r="G6" s="89">
        <f t="shared" si="1"/>
        <v>1016</v>
      </c>
      <c r="H6" s="90">
        <v>2</v>
      </c>
      <c r="I6" s="88">
        <v>4</v>
      </c>
      <c r="J6" s="88">
        <v>87</v>
      </c>
      <c r="K6" s="88">
        <v>83</v>
      </c>
      <c r="L6" s="88">
        <v>255</v>
      </c>
      <c r="M6" s="88">
        <v>194</v>
      </c>
      <c r="N6" s="88">
        <v>343</v>
      </c>
      <c r="O6" s="88">
        <v>247</v>
      </c>
      <c r="P6" s="88">
        <v>313</v>
      </c>
      <c r="Q6" s="88">
        <v>230</v>
      </c>
      <c r="R6" s="88">
        <v>316</v>
      </c>
      <c r="S6" s="88">
        <v>180</v>
      </c>
      <c r="T6" s="90">
        <v>129</v>
      </c>
      <c r="U6" s="89">
        <v>78</v>
      </c>
    </row>
    <row r="7" spans="2:21" x14ac:dyDescent="0.15">
      <c r="B7" s="327"/>
      <c r="C7" s="242" t="s">
        <v>36</v>
      </c>
      <c r="D7" s="314"/>
      <c r="E7" s="87">
        <f t="shared" si="0"/>
        <v>4619</v>
      </c>
      <c r="F7" s="88">
        <f t="shared" si="1"/>
        <v>2928</v>
      </c>
      <c r="G7" s="89">
        <f t="shared" si="1"/>
        <v>1691</v>
      </c>
      <c r="H7" s="90">
        <v>19</v>
      </c>
      <c r="I7" s="88">
        <v>4</v>
      </c>
      <c r="J7" s="88">
        <v>197</v>
      </c>
      <c r="K7" s="88">
        <v>127</v>
      </c>
      <c r="L7" s="88">
        <v>316</v>
      </c>
      <c r="M7" s="88">
        <v>156</v>
      </c>
      <c r="N7" s="88">
        <v>451</v>
      </c>
      <c r="O7" s="88">
        <v>272</v>
      </c>
      <c r="P7" s="88">
        <v>667</v>
      </c>
      <c r="Q7" s="88">
        <v>400</v>
      </c>
      <c r="R7" s="88">
        <v>819</v>
      </c>
      <c r="S7" s="88">
        <v>467</v>
      </c>
      <c r="T7" s="90">
        <v>459</v>
      </c>
      <c r="U7" s="89">
        <v>265</v>
      </c>
    </row>
    <row r="8" spans="2:21" x14ac:dyDescent="0.15">
      <c r="B8" s="327"/>
      <c r="C8" s="242" t="s">
        <v>37</v>
      </c>
      <c r="D8" s="314"/>
      <c r="E8" s="87">
        <f t="shared" si="0"/>
        <v>48</v>
      </c>
      <c r="F8" s="88">
        <f t="shared" si="1"/>
        <v>18</v>
      </c>
      <c r="G8" s="89">
        <f t="shared" si="1"/>
        <v>30</v>
      </c>
      <c r="H8" s="90">
        <v>0</v>
      </c>
      <c r="I8" s="88">
        <v>0</v>
      </c>
      <c r="J8" s="88">
        <v>1</v>
      </c>
      <c r="K8" s="88">
        <v>0</v>
      </c>
      <c r="L8" s="88">
        <v>0</v>
      </c>
      <c r="M8" s="88">
        <v>0</v>
      </c>
      <c r="N8" s="88">
        <v>1</v>
      </c>
      <c r="O8" s="88">
        <v>1</v>
      </c>
      <c r="P8" s="88">
        <v>5</v>
      </c>
      <c r="Q8" s="88">
        <v>4</v>
      </c>
      <c r="R8" s="88">
        <v>7</v>
      </c>
      <c r="S8" s="88">
        <v>9</v>
      </c>
      <c r="T8" s="90">
        <v>4</v>
      </c>
      <c r="U8" s="89">
        <v>16</v>
      </c>
    </row>
    <row r="9" spans="2:21" x14ac:dyDescent="0.15">
      <c r="B9" s="327"/>
      <c r="C9" s="242" t="s">
        <v>38</v>
      </c>
      <c r="D9" s="314"/>
      <c r="E9" s="87">
        <f t="shared" si="0"/>
        <v>1932</v>
      </c>
      <c r="F9" s="88">
        <f t="shared" si="1"/>
        <v>1286</v>
      </c>
      <c r="G9" s="89">
        <f t="shared" si="1"/>
        <v>646</v>
      </c>
      <c r="H9" s="90">
        <v>3</v>
      </c>
      <c r="I9" s="88">
        <v>4</v>
      </c>
      <c r="J9" s="88">
        <v>86</v>
      </c>
      <c r="K9" s="88">
        <v>60</v>
      </c>
      <c r="L9" s="88">
        <v>146</v>
      </c>
      <c r="M9" s="88">
        <v>80</v>
      </c>
      <c r="N9" s="88">
        <v>253</v>
      </c>
      <c r="O9" s="88">
        <v>142</v>
      </c>
      <c r="P9" s="88">
        <v>304</v>
      </c>
      <c r="Q9" s="88">
        <v>131</v>
      </c>
      <c r="R9" s="88">
        <v>319</v>
      </c>
      <c r="S9" s="88">
        <v>151</v>
      </c>
      <c r="T9" s="90">
        <v>175</v>
      </c>
      <c r="U9" s="89">
        <v>78</v>
      </c>
    </row>
    <row r="10" spans="2:21" x14ac:dyDescent="0.15">
      <c r="B10" s="327"/>
      <c r="C10" s="242" t="s">
        <v>39</v>
      </c>
      <c r="D10" s="314"/>
      <c r="E10" s="87">
        <f t="shared" si="0"/>
        <v>494</v>
      </c>
      <c r="F10" s="88">
        <f t="shared" si="1"/>
        <v>334</v>
      </c>
      <c r="G10" s="89">
        <f t="shared" si="1"/>
        <v>160</v>
      </c>
      <c r="H10" s="90">
        <v>2</v>
      </c>
      <c r="I10" s="88">
        <v>0</v>
      </c>
      <c r="J10" s="88">
        <v>23</v>
      </c>
      <c r="K10" s="88">
        <v>15</v>
      </c>
      <c r="L10" s="88">
        <v>29</v>
      </c>
      <c r="M10" s="88">
        <v>22</v>
      </c>
      <c r="N10" s="88">
        <v>65</v>
      </c>
      <c r="O10" s="88">
        <v>31</v>
      </c>
      <c r="P10" s="88">
        <v>93</v>
      </c>
      <c r="Q10" s="88">
        <v>36</v>
      </c>
      <c r="R10" s="88">
        <v>81</v>
      </c>
      <c r="S10" s="88">
        <v>41</v>
      </c>
      <c r="T10" s="90">
        <v>41</v>
      </c>
      <c r="U10" s="89">
        <v>15</v>
      </c>
    </row>
    <row r="11" spans="2:21" x14ac:dyDescent="0.15">
      <c r="B11" s="327"/>
      <c r="C11" s="242" t="s">
        <v>40</v>
      </c>
      <c r="D11" s="314"/>
      <c r="E11" s="87">
        <f t="shared" si="0"/>
        <v>141</v>
      </c>
      <c r="F11" s="88">
        <f t="shared" si="1"/>
        <v>90</v>
      </c>
      <c r="G11" s="89">
        <f t="shared" si="1"/>
        <v>51</v>
      </c>
      <c r="H11" s="90">
        <v>1</v>
      </c>
      <c r="I11" s="88">
        <v>0</v>
      </c>
      <c r="J11" s="88">
        <v>4</v>
      </c>
      <c r="K11" s="88">
        <v>6</v>
      </c>
      <c r="L11" s="88">
        <v>13</v>
      </c>
      <c r="M11" s="88">
        <v>7</v>
      </c>
      <c r="N11" s="88">
        <v>12</v>
      </c>
      <c r="O11" s="88">
        <v>10</v>
      </c>
      <c r="P11" s="88">
        <v>25</v>
      </c>
      <c r="Q11" s="88">
        <v>11</v>
      </c>
      <c r="R11" s="88">
        <v>25</v>
      </c>
      <c r="S11" s="88">
        <v>12</v>
      </c>
      <c r="T11" s="90">
        <v>10</v>
      </c>
      <c r="U11" s="89">
        <v>5</v>
      </c>
    </row>
    <row r="12" spans="2:21" x14ac:dyDescent="0.15">
      <c r="B12" s="327"/>
      <c r="C12" s="242" t="s">
        <v>41</v>
      </c>
      <c r="D12" s="314"/>
      <c r="E12" s="87">
        <f t="shared" si="0"/>
        <v>64</v>
      </c>
      <c r="F12" s="88">
        <f t="shared" si="1"/>
        <v>45</v>
      </c>
      <c r="G12" s="89">
        <f t="shared" si="1"/>
        <v>19</v>
      </c>
      <c r="H12" s="90">
        <v>0</v>
      </c>
      <c r="I12" s="88">
        <v>0</v>
      </c>
      <c r="J12" s="88">
        <v>0</v>
      </c>
      <c r="K12" s="88">
        <v>1</v>
      </c>
      <c r="L12" s="88">
        <v>5</v>
      </c>
      <c r="M12" s="88">
        <v>0</v>
      </c>
      <c r="N12" s="88">
        <v>11</v>
      </c>
      <c r="O12" s="88">
        <v>3</v>
      </c>
      <c r="P12" s="88">
        <v>13</v>
      </c>
      <c r="Q12" s="88">
        <v>5</v>
      </c>
      <c r="R12" s="88">
        <v>12</v>
      </c>
      <c r="S12" s="88">
        <v>7</v>
      </c>
      <c r="T12" s="90">
        <v>4</v>
      </c>
      <c r="U12" s="89">
        <v>3</v>
      </c>
    </row>
    <row r="13" spans="2:21" x14ac:dyDescent="0.15">
      <c r="B13" s="327"/>
      <c r="C13" s="242" t="s">
        <v>42</v>
      </c>
      <c r="D13" s="314"/>
      <c r="E13" s="87">
        <f t="shared" si="0"/>
        <v>850</v>
      </c>
      <c r="F13" s="88">
        <f t="shared" si="1"/>
        <v>567</v>
      </c>
      <c r="G13" s="89">
        <f t="shared" si="1"/>
        <v>283</v>
      </c>
      <c r="H13" s="90">
        <v>5</v>
      </c>
      <c r="I13" s="88">
        <v>0</v>
      </c>
      <c r="J13" s="88">
        <v>67</v>
      </c>
      <c r="K13" s="88">
        <v>24</v>
      </c>
      <c r="L13" s="88">
        <v>78</v>
      </c>
      <c r="M13" s="88">
        <v>42</v>
      </c>
      <c r="N13" s="88">
        <v>105</v>
      </c>
      <c r="O13" s="88">
        <v>56</v>
      </c>
      <c r="P13" s="88">
        <v>131</v>
      </c>
      <c r="Q13" s="88">
        <v>76</v>
      </c>
      <c r="R13" s="88">
        <v>116</v>
      </c>
      <c r="S13" s="88">
        <v>59</v>
      </c>
      <c r="T13" s="90">
        <v>65</v>
      </c>
      <c r="U13" s="89">
        <v>26</v>
      </c>
    </row>
    <row r="14" spans="2:21" x14ac:dyDescent="0.15">
      <c r="B14" s="327"/>
      <c r="C14" s="242" t="s">
        <v>43</v>
      </c>
      <c r="D14" s="314"/>
      <c r="E14" s="87">
        <f t="shared" si="0"/>
        <v>455</v>
      </c>
      <c r="F14" s="88">
        <f t="shared" si="1"/>
        <v>250</v>
      </c>
      <c r="G14" s="89">
        <f t="shared" si="1"/>
        <v>205</v>
      </c>
      <c r="H14" s="90">
        <v>0</v>
      </c>
      <c r="I14" s="88">
        <v>2</v>
      </c>
      <c r="J14" s="88">
        <v>21</v>
      </c>
      <c r="K14" s="88">
        <v>35</v>
      </c>
      <c r="L14" s="88">
        <v>49</v>
      </c>
      <c r="M14" s="88">
        <v>27</v>
      </c>
      <c r="N14" s="88">
        <v>40</v>
      </c>
      <c r="O14" s="88">
        <v>35</v>
      </c>
      <c r="P14" s="88">
        <v>59</v>
      </c>
      <c r="Q14" s="88">
        <v>44</v>
      </c>
      <c r="R14" s="88">
        <v>64</v>
      </c>
      <c r="S14" s="88">
        <v>47</v>
      </c>
      <c r="T14" s="90">
        <v>17</v>
      </c>
      <c r="U14" s="89">
        <v>15</v>
      </c>
    </row>
    <row r="15" spans="2:21" x14ac:dyDescent="0.15">
      <c r="B15" s="327"/>
      <c r="C15" s="242" t="s">
        <v>44</v>
      </c>
      <c r="D15" s="314"/>
      <c r="E15" s="87">
        <f t="shared" si="0"/>
        <v>41</v>
      </c>
      <c r="F15" s="88">
        <f t="shared" si="1"/>
        <v>16</v>
      </c>
      <c r="G15" s="89">
        <f t="shared" si="1"/>
        <v>25</v>
      </c>
      <c r="H15" s="90">
        <v>0</v>
      </c>
      <c r="I15" s="88">
        <v>0</v>
      </c>
      <c r="J15" s="88">
        <v>1</v>
      </c>
      <c r="K15" s="88">
        <v>2</v>
      </c>
      <c r="L15" s="88">
        <v>3</v>
      </c>
      <c r="M15" s="88">
        <v>2</v>
      </c>
      <c r="N15" s="88">
        <v>3</v>
      </c>
      <c r="O15" s="88">
        <v>3</v>
      </c>
      <c r="P15" s="88">
        <v>5</v>
      </c>
      <c r="Q15" s="88">
        <v>6</v>
      </c>
      <c r="R15" s="88">
        <v>3</v>
      </c>
      <c r="S15" s="88">
        <v>9</v>
      </c>
      <c r="T15" s="90">
        <v>1</v>
      </c>
      <c r="U15" s="89">
        <v>3</v>
      </c>
    </row>
    <row r="16" spans="2:21" x14ac:dyDescent="0.15">
      <c r="B16" s="327"/>
      <c r="C16" s="242" t="s">
        <v>45</v>
      </c>
      <c r="D16" s="314"/>
      <c r="E16" s="87">
        <f t="shared" si="0"/>
        <v>137</v>
      </c>
      <c r="F16" s="88">
        <f t="shared" si="1"/>
        <v>88</v>
      </c>
      <c r="G16" s="89">
        <f t="shared" si="1"/>
        <v>49</v>
      </c>
      <c r="H16" s="90">
        <v>0</v>
      </c>
      <c r="I16" s="88">
        <v>0</v>
      </c>
      <c r="J16" s="88">
        <v>1</v>
      </c>
      <c r="K16" s="88">
        <v>1</v>
      </c>
      <c r="L16" s="88">
        <v>10</v>
      </c>
      <c r="M16" s="88">
        <v>11</v>
      </c>
      <c r="N16" s="88">
        <v>15</v>
      </c>
      <c r="O16" s="88">
        <v>7</v>
      </c>
      <c r="P16" s="88">
        <v>28</v>
      </c>
      <c r="Q16" s="88">
        <v>16</v>
      </c>
      <c r="R16" s="88">
        <v>25</v>
      </c>
      <c r="S16" s="88">
        <v>9</v>
      </c>
      <c r="T16" s="90">
        <v>9</v>
      </c>
      <c r="U16" s="89">
        <v>5</v>
      </c>
    </row>
    <row r="17" spans="2:21" x14ac:dyDescent="0.15">
      <c r="B17" s="327"/>
      <c r="C17" s="242" t="s">
        <v>29</v>
      </c>
      <c r="D17" s="314"/>
      <c r="E17" s="87">
        <f t="shared" si="0"/>
        <v>8</v>
      </c>
      <c r="F17" s="88">
        <f t="shared" si="1"/>
        <v>8</v>
      </c>
      <c r="G17" s="89">
        <f t="shared" si="1"/>
        <v>0</v>
      </c>
      <c r="H17" s="90">
        <v>0</v>
      </c>
      <c r="I17" s="88">
        <v>0</v>
      </c>
      <c r="J17" s="88">
        <v>2</v>
      </c>
      <c r="K17" s="88">
        <v>0</v>
      </c>
      <c r="L17" s="88">
        <v>2</v>
      </c>
      <c r="M17" s="88">
        <v>0</v>
      </c>
      <c r="N17" s="88">
        <v>0</v>
      </c>
      <c r="O17" s="88">
        <v>0</v>
      </c>
      <c r="P17" s="88">
        <v>2</v>
      </c>
      <c r="Q17" s="88">
        <v>0</v>
      </c>
      <c r="R17" s="88">
        <v>2</v>
      </c>
      <c r="S17" s="88">
        <v>0</v>
      </c>
      <c r="T17" s="90">
        <v>0</v>
      </c>
      <c r="U17" s="89">
        <v>0</v>
      </c>
    </row>
    <row r="18" spans="2:21" ht="14.25" thickBot="1" x14ac:dyDescent="0.2">
      <c r="B18" s="328"/>
      <c r="C18" s="317" t="s">
        <v>46</v>
      </c>
      <c r="D18" s="318"/>
      <c r="E18" s="91">
        <f t="shared" si="0"/>
        <v>13747</v>
      </c>
      <c r="F18" s="92">
        <f t="shared" si="1"/>
        <v>8388</v>
      </c>
      <c r="G18" s="93">
        <f t="shared" si="1"/>
        <v>5359</v>
      </c>
      <c r="H18" s="94">
        <f>SUM(H4:H17)</f>
        <v>38</v>
      </c>
      <c r="I18" s="94">
        <f t="shared" ref="I18:U18" si="2">SUM(I4:I17)</f>
        <v>18</v>
      </c>
      <c r="J18" s="94">
        <f t="shared" si="2"/>
        <v>517</v>
      </c>
      <c r="K18" s="94">
        <f t="shared" si="2"/>
        <v>382</v>
      </c>
      <c r="L18" s="94">
        <f t="shared" si="2"/>
        <v>989</v>
      </c>
      <c r="M18" s="94">
        <f t="shared" si="2"/>
        <v>598</v>
      </c>
      <c r="N18" s="94">
        <f t="shared" si="2"/>
        <v>1455</v>
      </c>
      <c r="O18" s="94">
        <f t="shared" si="2"/>
        <v>909</v>
      </c>
      <c r="P18" s="94">
        <f t="shared" si="2"/>
        <v>1941</v>
      </c>
      <c r="Q18" s="94">
        <f t="shared" si="2"/>
        <v>1156</v>
      </c>
      <c r="R18" s="94">
        <f t="shared" si="2"/>
        <v>2200</v>
      </c>
      <c r="S18" s="94">
        <f t="shared" si="2"/>
        <v>1441</v>
      </c>
      <c r="T18" s="94">
        <f t="shared" si="2"/>
        <v>1248</v>
      </c>
      <c r="U18" s="142">
        <f t="shared" si="2"/>
        <v>855</v>
      </c>
    </row>
    <row r="19" spans="2:21" ht="13.5" customHeight="1" x14ac:dyDescent="0.15">
      <c r="B19" s="322" t="s">
        <v>47</v>
      </c>
      <c r="C19" s="253" t="s">
        <v>48</v>
      </c>
      <c r="D19" s="325"/>
      <c r="E19" s="82">
        <f t="shared" si="0"/>
        <v>8</v>
      </c>
      <c r="F19" s="83">
        <f t="shared" si="1"/>
        <v>5</v>
      </c>
      <c r="G19" s="84">
        <f t="shared" si="1"/>
        <v>3</v>
      </c>
      <c r="H19" s="85">
        <v>0</v>
      </c>
      <c r="I19" s="83">
        <v>0</v>
      </c>
      <c r="J19" s="83">
        <v>0</v>
      </c>
      <c r="K19" s="83">
        <v>0</v>
      </c>
      <c r="L19" s="83">
        <v>2</v>
      </c>
      <c r="M19" s="83">
        <v>1</v>
      </c>
      <c r="N19" s="83">
        <v>1</v>
      </c>
      <c r="O19" s="83">
        <v>0</v>
      </c>
      <c r="P19" s="83">
        <v>2</v>
      </c>
      <c r="Q19" s="83">
        <v>2</v>
      </c>
      <c r="R19" s="83">
        <v>0</v>
      </c>
      <c r="S19" s="83">
        <v>0</v>
      </c>
      <c r="T19" s="85">
        <v>0</v>
      </c>
      <c r="U19" s="84">
        <v>0</v>
      </c>
    </row>
    <row r="20" spans="2:21" x14ac:dyDescent="0.15">
      <c r="B20" s="323"/>
      <c r="C20" s="242" t="s">
        <v>49</v>
      </c>
      <c r="D20" s="314"/>
      <c r="E20" s="87">
        <f t="shared" si="0"/>
        <v>11</v>
      </c>
      <c r="F20" s="88">
        <f t="shared" si="1"/>
        <v>7</v>
      </c>
      <c r="G20" s="89">
        <f t="shared" si="1"/>
        <v>4</v>
      </c>
      <c r="H20" s="90">
        <v>0</v>
      </c>
      <c r="I20" s="88">
        <v>0</v>
      </c>
      <c r="J20" s="88">
        <v>1</v>
      </c>
      <c r="K20" s="88">
        <v>0</v>
      </c>
      <c r="L20" s="88">
        <v>2</v>
      </c>
      <c r="M20" s="88">
        <v>1</v>
      </c>
      <c r="N20" s="88">
        <v>2</v>
      </c>
      <c r="O20" s="88">
        <v>1</v>
      </c>
      <c r="P20" s="88">
        <v>1</v>
      </c>
      <c r="Q20" s="88">
        <v>2</v>
      </c>
      <c r="R20" s="88">
        <v>1</v>
      </c>
      <c r="S20" s="88">
        <v>0</v>
      </c>
      <c r="T20" s="90">
        <v>0</v>
      </c>
      <c r="U20" s="89">
        <v>0</v>
      </c>
    </row>
    <row r="21" spans="2:21" x14ac:dyDescent="0.15">
      <c r="B21" s="323"/>
      <c r="C21" s="242" t="s">
        <v>50</v>
      </c>
      <c r="D21" s="314"/>
      <c r="E21" s="87">
        <f t="shared" si="0"/>
        <v>9</v>
      </c>
      <c r="F21" s="88">
        <f t="shared" ref="F21:G36" si="3">SUM(H21+J21+L21+N21+P21+R21+T21)</f>
        <v>5</v>
      </c>
      <c r="G21" s="89">
        <f t="shared" si="3"/>
        <v>4</v>
      </c>
      <c r="H21" s="90">
        <v>0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1</v>
      </c>
      <c r="O21" s="88">
        <v>2</v>
      </c>
      <c r="P21" s="88">
        <v>1</v>
      </c>
      <c r="Q21" s="88">
        <v>1</v>
      </c>
      <c r="R21" s="88">
        <v>2</v>
      </c>
      <c r="S21" s="88">
        <v>1</v>
      </c>
      <c r="T21" s="90">
        <v>1</v>
      </c>
      <c r="U21" s="89">
        <v>0</v>
      </c>
    </row>
    <row r="22" spans="2:21" x14ac:dyDescent="0.15">
      <c r="B22" s="323"/>
      <c r="C22" s="242" t="s">
        <v>51</v>
      </c>
      <c r="D22" s="314"/>
      <c r="E22" s="87">
        <f t="shared" si="0"/>
        <v>0</v>
      </c>
      <c r="F22" s="88">
        <f t="shared" si="3"/>
        <v>0</v>
      </c>
      <c r="G22" s="89">
        <f t="shared" si="3"/>
        <v>0</v>
      </c>
      <c r="H22" s="90">
        <v>0</v>
      </c>
      <c r="I22" s="88">
        <v>0</v>
      </c>
      <c r="J22" s="88">
        <v>0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Q22" s="88">
        <v>0</v>
      </c>
      <c r="R22" s="88">
        <v>0</v>
      </c>
      <c r="S22" s="88">
        <v>0</v>
      </c>
      <c r="T22" s="90">
        <v>0</v>
      </c>
      <c r="U22" s="89">
        <v>0</v>
      </c>
    </row>
    <row r="23" spans="2:21" x14ac:dyDescent="0.15">
      <c r="B23" s="323"/>
      <c r="C23" s="242" t="s">
        <v>52</v>
      </c>
      <c r="D23" s="314"/>
      <c r="E23" s="87">
        <f t="shared" si="0"/>
        <v>514</v>
      </c>
      <c r="F23" s="88">
        <f t="shared" si="3"/>
        <v>314</v>
      </c>
      <c r="G23" s="89">
        <f t="shared" si="3"/>
        <v>200</v>
      </c>
      <c r="H23" s="90">
        <v>0</v>
      </c>
      <c r="I23" s="88">
        <v>0</v>
      </c>
      <c r="J23" s="88">
        <v>13</v>
      </c>
      <c r="K23" s="88">
        <v>13</v>
      </c>
      <c r="L23" s="88">
        <v>30</v>
      </c>
      <c r="M23" s="88">
        <v>26</v>
      </c>
      <c r="N23" s="88">
        <v>72</v>
      </c>
      <c r="O23" s="88">
        <v>44</v>
      </c>
      <c r="P23" s="88">
        <v>89</v>
      </c>
      <c r="Q23" s="88">
        <v>45</v>
      </c>
      <c r="R23" s="88">
        <v>76</v>
      </c>
      <c r="S23" s="88">
        <v>53</v>
      </c>
      <c r="T23" s="90">
        <v>34</v>
      </c>
      <c r="U23" s="89">
        <v>19</v>
      </c>
    </row>
    <row r="24" spans="2:21" x14ac:dyDescent="0.15">
      <c r="B24" s="323"/>
      <c r="C24" s="242" t="s">
        <v>53</v>
      </c>
      <c r="D24" s="314"/>
      <c r="E24" s="87">
        <f t="shared" si="0"/>
        <v>109</v>
      </c>
      <c r="F24" s="88">
        <f t="shared" si="3"/>
        <v>66</v>
      </c>
      <c r="G24" s="89">
        <f t="shared" si="3"/>
        <v>43</v>
      </c>
      <c r="H24" s="90">
        <v>0</v>
      </c>
      <c r="I24" s="88">
        <v>1</v>
      </c>
      <c r="J24" s="88">
        <v>1</v>
      </c>
      <c r="K24" s="88">
        <v>3</v>
      </c>
      <c r="L24" s="88">
        <v>5</v>
      </c>
      <c r="M24" s="88">
        <v>1</v>
      </c>
      <c r="N24" s="88">
        <v>18</v>
      </c>
      <c r="O24" s="88">
        <v>2</v>
      </c>
      <c r="P24" s="88">
        <v>14</v>
      </c>
      <c r="Q24" s="88">
        <v>10</v>
      </c>
      <c r="R24" s="88">
        <v>21</v>
      </c>
      <c r="S24" s="88">
        <v>15</v>
      </c>
      <c r="T24" s="90">
        <v>7</v>
      </c>
      <c r="U24" s="89">
        <v>11</v>
      </c>
    </row>
    <row r="25" spans="2:21" ht="13.5" customHeight="1" x14ac:dyDescent="0.15">
      <c r="B25" s="323"/>
      <c r="C25" s="315" t="s">
        <v>130</v>
      </c>
      <c r="D25" s="169" t="s">
        <v>54</v>
      </c>
      <c r="E25" s="87">
        <f t="shared" si="0"/>
        <v>17</v>
      </c>
      <c r="F25" s="88">
        <f t="shared" si="3"/>
        <v>11</v>
      </c>
      <c r="G25" s="89">
        <f t="shared" si="3"/>
        <v>6</v>
      </c>
      <c r="H25" s="90">
        <v>0</v>
      </c>
      <c r="I25" s="88">
        <v>0</v>
      </c>
      <c r="J25" s="88">
        <v>0</v>
      </c>
      <c r="K25" s="88">
        <v>0</v>
      </c>
      <c r="L25" s="88">
        <v>1</v>
      </c>
      <c r="M25" s="88">
        <v>0</v>
      </c>
      <c r="N25" s="88">
        <v>1</v>
      </c>
      <c r="O25" s="88">
        <v>2</v>
      </c>
      <c r="P25" s="88">
        <v>3</v>
      </c>
      <c r="Q25" s="88">
        <v>1</v>
      </c>
      <c r="R25" s="88">
        <v>5</v>
      </c>
      <c r="S25" s="88">
        <v>1</v>
      </c>
      <c r="T25" s="90">
        <v>1</v>
      </c>
      <c r="U25" s="89">
        <v>2</v>
      </c>
    </row>
    <row r="26" spans="2:21" x14ac:dyDescent="0.15">
      <c r="B26" s="323"/>
      <c r="C26" s="256"/>
      <c r="D26" s="169" t="s">
        <v>55</v>
      </c>
      <c r="E26" s="87">
        <f t="shared" si="0"/>
        <v>0</v>
      </c>
      <c r="F26" s="88">
        <f t="shared" si="3"/>
        <v>0</v>
      </c>
      <c r="G26" s="89">
        <f t="shared" si="3"/>
        <v>0</v>
      </c>
      <c r="H26" s="90">
        <v>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  <c r="R26" s="88">
        <v>0</v>
      </c>
      <c r="S26" s="88">
        <v>0</v>
      </c>
      <c r="T26" s="90">
        <v>0</v>
      </c>
      <c r="U26" s="89">
        <v>0</v>
      </c>
    </row>
    <row r="27" spans="2:21" x14ac:dyDescent="0.15">
      <c r="B27" s="323"/>
      <c r="C27" s="256"/>
      <c r="D27" s="169" t="s">
        <v>56</v>
      </c>
      <c r="E27" s="87">
        <f t="shared" si="0"/>
        <v>1</v>
      </c>
      <c r="F27" s="88">
        <f t="shared" si="3"/>
        <v>0</v>
      </c>
      <c r="G27" s="89">
        <f t="shared" si="3"/>
        <v>1</v>
      </c>
      <c r="H27" s="90">
        <v>0</v>
      </c>
      <c r="I27" s="88">
        <v>0</v>
      </c>
      <c r="J27" s="88">
        <v>0</v>
      </c>
      <c r="K27" s="88">
        <v>0</v>
      </c>
      <c r="L27" s="88">
        <v>0</v>
      </c>
      <c r="M27" s="88">
        <v>0</v>
      </c>
      <c r="N27" s="88">
        <v>0</v>
      </c>
      <c r="O27" s="88">
        <v>0</v>
      </c>
      <c r="P27" s="88">
        <v>0</v>
      </c>
      <c r="Q27" s="88">
        <v>0</v>
      </c>
      <c r="R27" s="88">
        <v>0</v>
      </c>
      <c r="S27" s="88">
        <v>1</v>
      </c>
      <c r="T27" s="90">
        <v>0</v>
      </c>
      <c r="U27" s="89">
        <v>0</v>
      </c>
    </row>
    <row r="28" spans="2:21" x14ac:dyDescent="0.15">
      <c r="B28" s="323"/>
      <c r="C28" s="256"/>
      <c r="D28" s="169" t="s">
        <v>57</v>
      </c>
      <c r="E28" s="87">
        <f t="shared" si="0"/>
        <v>23</v>
      </c>
      <c r="F28" s="88">
        <f t="shared" si="3"/>
        <v>18</v>
      </c>
      <c r="G28" s="89">
        <f t="shared" si="3"/>
        <v>5</v>
      </c>
      <c r="H28" s="90">
        <v>0</v>
      </c>
      <c r="I28" s="88">
        <v>0</v>
      </c>
      <c r="J28" s="88">
        <v>1</v>
      </c>
      <c r="K28" s="88">
        <v>1</v>
      </c>
      <c r="L28" s="88">
        <v>1</v>
      </c>
      <c r="M28" s="88">
        <v>1</v>
      </c>
      <c r="N28" s="88">
        <v>4</v>
      </c>
      <c r="O28" s="88">
        <v>1</v>
      </c>
      <c r="P28" s="88">
        <v>4</v>
      </c>
      <c r="Q28" s="88">
        <v>0</v>
      </c>
      <c r="R28" s="88">
        <v>4</v>
      </c>
      <c r="S28" s="88">
        <v>1</v>
      </c>
      <c r="T28" s="90">
        <v>4</v>
      </c>
      <c r="U28" s="89">
        <v>1</v>
      </c>
    </row>
    <row r="29" spans="2:21" x14ac:dyDescent="0.15">
      <c r="B29" s="323"/>
      <c r="C29" s="256"/>
      <c r="D29" s="169" t="s">
        <v>58</v>
      </c>
      <c r="E29" s="87">
        <f t="shared" si="0"/>
        <v>26</v>
      </c>
      <c r="F29" s="88">
        <f t="shared" si="3"/>
        <v>19</v>
      </c>
      <c r="G29" s="89">
        <f t="shared" si="3"/>
        <v>7</v>
      </c>
      <c r="H29" s="90">
        <v>0</v>
      </c>
      <c r="I29" s="88">
        <v>0</v>
      </c>
      <c r="J29" s="88">
        <v>4</v>
      </c>
      <c r="K29" s="88">
        <v>0</v>
      </c>
      <c r="L29" s="88">
        <v>3</v>
      </c>
      <c r="M29" s="88">
        <v>0</v>
      </c>
      <c r="N29" s="88">
        <v>2</v>
      </c>
      <c r="O29" s="88">
        <v>1</v>
      </c>
      <c r="P29" s="88">
        <v>3</v>
      </c>
      <c r="Q29" s="88">
        <v>2</v>
      </c>
      <c r="R29" s="88">
        <v>5</v>
      </c>
      <c r="S29" s="88">
        <v>2</v>
      </c>
      <c r="T29" s="90">
        <v>2</v>
      </c>
      <c r="U29" s="89">
        <v>2</v>
      </c>
    </row>
    <row r="30" spans="2:21" x14ac:dyDescent="0.15">
      <c r="B30" s="323"/>
      <c r="C30" s="256"/>
      <c r="D30" s="169" t="s">
        <v>59</v>
      </c>
      <c r="E30" s="87">
        <f t="shared" si="0"/>
        <v>23</v>
      </c>
      <c r="F30" s="88">
        <f t="shared" si="3"/>
        <v>12</v>
      </c>
      <c r="G30" s="89">
        <f t="shared" si="3"/>
        <v>11</v>
      </c>
      <c r="H30" s="90">
        <v>0</v>
      </c>
      <c r="I30" s="88">
        <v>0</v>
      </c>
      <c r="J30" s="88">
        <v>1</v>
      </c>
      <c r="K30" s="88">
        <v>0</v>
      </c>
      <c r="L30" s="88">
        <v>2</v>
      </c>
      <c r="M30" s="88">
        <v>1</v>
      </c>
      <c r="N30" s="88">
        <v>1</v>
      </c>
      <c r="O30" s="88">
        <v>2</v>
      </c>
      <c r="P30" s="88">
        <v>2</v>
      </c>
      <c r="Q30" s="88">
        <v>1</v>
      </c>
      <c r="R30" s="88">
        <v>1</v>
      </c>
      <c r="S30" s="88">
        <v>4</v>
      </c>
      <c r="T30" s="90">
        <v>5</v>
      </c>
      <c r="U30" s="89">
        <v>3</v>
      </c>
    </row>
    <row r="31" spans="2:21" x14ac:dyDescent="0.15">
      <c r="B31" s="323"/>
      <c r="C31" s="256"/>
      <c r="D31" s="169" t="s">
        <v>60</v>
      </c>
      <c r="E31" s="87">
        <f t="shared" si="0"/>
        <v>57</v>
      </c>
      <c r="F31" s="88">
        <f t="shared" si="3"/>
        <v>36</v>
      </c>
      <c r="G31" s="89">
        <f t="shared" si="3"/>
        <v>21</v>
      </c>
      <c r="H31" s="90">
        <v>0</v>
      </c>
      <c r="I31" s="88">
        <v>0</v>
      </c>
      <c r="J31" s="88">
        <v>2</v>
      </c>
      <c r="K31" s="88">
        <v>3</v>
      </c>
      <c r="L31" s="88">
        <v>7</v>
      </c>
      <c r="M31" s="88">
        <v>3</v>
      </c>
      <c r="N31" s="88">
        <v>3</v>
      </c>
      <c r="O31" s="88">
        <v>2</v>
      </c>
      <c r="P31" s="88">
        <v>11</v>
      </c>
      <c r="Q31" s="88">
        <v>8</v>
      </c>
      <c r="R31" s="88">
        <v>12</v>
      </c>
      <c r="S31" s="88">
        <v>4</v>
      </c>
      <c r="T31" s="90">
        <v>1</v>
      </c>
      <c r="U31" s="89">
        <v>1</v>
      </c>
    </row>
    <row r="32" spans="2:21" x14ac:dyDescent="0.15">
      <c r="B32" s="323"/>
      <c r="C32" s="256"/>
      <c r="D32" s="169" t="s">
        <v>61</v>
      </c>
      <c r="E32" s="87">
        <f t="shared" si="0"/>
        <v>0</v>
      </c>
      <c r="F32" s="88">
        <f t="shared" si="3"/>
        <v>0</v>
      </c>
      <c r="G32" s="89">
        <f t="shared" si="3"/>
        <v>0</v>
      </c>
      <c r="H32" s="90">
        <v>0</v>
      </c>
      <c r="I32" s="88">
        <v>0</v>
      </c>
      <c r="J32" s="88">
        <v>0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90">
        <v>0</v>
      </c>
      <c r="U32" s="89">
        <v>0</v>
      </c>
    </row>
    <row r="33" spans="2:21" x14ac:dyDescent="0.15">
      <c r="B33" s="323"/>
      <c r="C33" s="256"/>
      <c r="D33" s="169" t="s">
        <v>29</v>
      </c>
      <c r="E33" s="87">
        <f t="shared" si="0"/>
        <v>238</v>
      </c>
      <c r="F33" s="88">
        <f t="shared" si="3"/>
        <v>141</v>
      </c>
      <c r="G33" s="89">
        <f t="shared" si="3"/>
        <v>97</v>
      </c>
      <c r="H33" s="90">
        <v>0</v>
      </c>
      <c r="I33" s="88">
        <v>1</v>
      </c>
      <c r="J33" s="88">
        <v>8</v>
      </c>
      <c r="K33" s="88">
        <v>7</v>
      </c>
      <c r="L33" s="88">
        <v>4</v>
      </c>
      <c r="M33" s="88">
        <v>10</v>
      </c>
      <c r="N33" s="88">
        <v>26</v>
      </c>
      <c r="O33" s="88">
        <v>16</v>
      </c>
      <c r="P33" s="88">
        <v>36</v>
      </c>
      <c r="Q33" s="88">
        <v>18</v>
      </c>
      <c r="R33" s="88">
        <v>48</v>
      </c>
      <c r="S33" s="88">
        <v>28</v>
      </c>
      <c r="T33" s="90">
        <v>19</v>
      </c>
      <c r="U33" s="89">
        <v>17</v>
      </c>
    </row>
    <row r="34" spans="2:21" x14ac:dyDescent="0.15">
      <c r="B34" s="323"/>
      <c r="C34" s="257"/>
      <c r="D34" s="24" t="s">
        <v>13</v>
      </c>
      <c r="E34" s="87">
        <f t="shared" si="0"/>
        <v>385</v>
      </c>
      <c r="F34" s="88">
        <f t="shared" si="3"/>
        <v>237</v>
      </c>
      <c r="G34" s="89">
        <f t="shared" si="3"/>
        <v>148</v>
      </c>
      <c r="H34" s="90">
        <f>SUM(H25:H33)</f>
        <v>0</v>
      </c>
      <c r="I34" s="90">
        <f t="shared" ref="I34:U34" si="4">SUM(I25:I33)</f>
        <v>1</v>
      </c>
      <c r="J34" s="90">
        <f t="shared" si="4"/>
        <v>16</v>
      </c>
      <c r="K34" s="90">
        <f t="shared" si="4"/>
        <v>11</v>
      </c>
      <c r="L34" s="90">
        <f t="shared" si="4"/>
        <v>18</v>
      </c>
      <c r="M34" s="90">
        <f t="shared" si="4"/>
        <v>15</v>
      </c>
      <c r="N34" s="90">
        <f t="shared" si="4"/>
        <v>37</v>
      </c>
      <c r="O34" s="90">
        <f t="shared" si="4"/>
        <v>24</v>
      </c>
      <c r="P34" s="90">
        <f t="shared" si="4"/>
        <v>59</v>
      </c>
      <c r="Q34" s="90">
        <f t="shared" si="4"/>
        <v>30</v>
      </c>
      <c r="R34" s="90">
        <f t="shared" si="4"/>
        <v>75</v>
      </c>
      <c r="S34" s="90">
        <f t="shared" si="4"/>
        <v>41</v>
      </c>
      <c r="T34" s="90">
        <f t="shared" si="4"/>
        <v>32</v>
      </c>
      <c r="U34" s="148">
        <f t="shared" si="4"/>
        <v>26</v>
      </c>
    </row>
    <row r="35" spans="2:21" ht="13.5" customHeight="1" x14ac:dyDescent="0.15">
      <c r="B35" s="323"/>
      <c r="C35" s="316" t="s">
        <v>62</v>
      </c>
      <c r="D35" s="25" t="s">
        <v>54</v>
      </c>
      <c r="E35" s="87">
        <f t="shared" si="0"/>
        <v>9</v>
      </c>
      <c r="F35" s="88">
        <f t="shared" si="3"/>
        <v>5</v>
      </c>
      <c r="G35" s="89">
        <f t="shared" si="3"/>
        <v>4</v>
      </c>
      <c r="H35" s="90">
        <v>0</v>
      </c>
      <c r="I35" s="88">
        <v>0</v>
      </c>
      <c r="J35" s="88">
        <v>0</v>
      </c>
      <c r="K35" s="88">
        <v>1</v>
      </c>
      <c r="L35" s="88">
        <v>1</v>
      </c>
      <c r="M35" s="88">
        <v>0</v>
      </c>
      <c r="N35" s="88">
        <v>1</v>
      </c>
      <c r="O35" s="88">
        <v>0</v>
      </c>
      <c r="P35" s="88">
        <v>0</v>
      </c>
      <c r="Q35" s="88">
        <v>0</v>
      </c>
      <c r="R35" s="88">
        <v>3</v>
      </c>
      <c r="S35" s="88">
        <v>1</v>
      </c>
      <c r="T35" s="90">
        <v>0</v>
      </c>
      <c r="U35" s="89">
        <v>2</v>
      </c>
    </row>
    <row r="36" spans="2:21" x14ac:dyDescent="0.15">
      <c r="B36" s="323"/>
      <c r="C36" s="316"/>
      <c r="D36" s="169" t="s">
        <v>55</v>
      </c>
      <c r="E36" s="87">
        <f t="shared" si="0"/>
        <v>0</v>
      </c>
      <c r="F36" s="88">
        <f t="shared" si="3"/>
        <v>0</v>
      </c>
      <c r="G36" s="89">
        <f t="shared" si="3"/>
        <v>0</v>
      </c>
      <c r="H36" s="90">
        <v>0</v>
      </c>
      <c r="I36" s="88">
        <v>0</v>
      </c>
      <c r="J36" s="88">
        <v>0</v>
      </c>
      <c r="K36" s="88">
        <v>0</v>
      </c>
      <c r="L36" s="88">
        <v>0</v>
      </c>
      <c r="M36" s="88">
        <v>0</v>
      </c>
      <c r="N36" s="88">
        <v>0</v>
      </c>
      <c r="O36" s="88">
        <v>0</v>
      </c>
      <c r="P36" s="88">
        <v>0</v>
      </c>
      <c r="Q36" s="88">
        <v>0</v>
      </c>
      <c r="R36" s="88">
        <v>0</v>
      </c>
      <c r="S36" s="88">
        <v>0</v>
      </c>
      <c r="T36" s="90">
        <v>0</v>
      </c>
      <c r="U36" s="89">
        <v>0</v>
      </c>
    </row>
    <row r="37" spans="2:21" x14ac:dyDescent="0.15">
      <c r="B37" s="323"/>
      <c r="C37" s="316"/>
      <c r="D37" s="169" t="s">
        <v>56</v>
      </c>
      <c r="E37" s="87">
        <f t="shared" si="0"/>
        <v>0</v>
      </c>
      <c r="F37" s="88">
        <f t="shared" ref="F37:G45" si="5">SUM(H37+J37+L37+N37+P37+R37+T37)</f>
        <v>0</v>
      </c>
      <c r="G37" s="89">
        <f t="shared" si="5"/>
        <v>0</v>
      </c>
      <c r="H37" s="90">
        <v>0</v>
      </c>
      <c r="I37" s="88">
        <v>0</v>
      </c>
      <c r="J37" s="88">
        <v>0</v>
      </c>
      <c r="K37" s="88">
        <v>0</v>
      </c>
      <c r="L37" s="88">
        <v>0</v>
      </c>
      <c r="M37" s="88">
        <v>0</v>
      </c>
      <c r="N37" s="88">
        <v>0</v>
      </c>
      <c r="O37" s="88">
        <v>0</v>
      </c>
      <c r="P37" s="88">
        <v>0</v>
      </c>
      <c r="Q37" s="88">
        <v>0</v>
      </c>
      <c r="R37" s="88">
        <v>0</v>
      </c>
      <c r="S37" s="88">
        <v>0</v>
      </c>
      <c r="T37" s="90">
        <v>0</v>
      </c>
      <c r="U37" s="89">
        <v>0</v>
      </c>
    </row>
    <row r="38" spans="2:21" x14ac:dyDescent="0.15">
      <c r="B38" s="323"/>
      <c r="C38" s="316"/>
      <c r="D38" s="169" t="s">
        <v>57</v>
      </c>
      <c r="E38" s="87">
        <f t="shared" si="0"/>
        <v>12</v>
      </c>
      <c r="F38" s="88">
        <f t="shared" si="5"/>
        <v>10</v>
      </c>
      <c r="G38" s="89">
        <f t="shared" si="5"/>
        <v>2</v>
      </c>
      <c r="H38" s="90">
        <v>0</v>
      </c>
      <c r="I38" s="88">
        <v>0</v>
      </c>
      <c r="J38" s="88">
        <v>1</v>
      </c>
      <c r="K38" s="88">
        <v>0</v>
      </c>
      <c r="L38" s="88">
        <v>1</v>
      </c>
      <c r="M38" s="88">
        <v>0</v>
      </c>
      <c r="N38" s="88">
        <v>2</v>
      </c>
      <c r="O38" s="88">
        <v>0</v>
      </c>
      <c r="P38" s="88">
        <v>1</v>
      </c>
      <c r="Q38" s="88">
        <v>1</v>
      </c>
      <c r="R38" s="88">
        <v>2</v>
      </c>
      <c r="S38" s="88">
        <v>1</v>
      </c>
      <c r="T38" s="90">
        <v>3</v>
      </c>
      <c r="U38" s="89">
        <v>0</v>
      </c>
    </row>
    <row r="39" spans="2:21" x14ac:dyDescent="0.15">
      <c r="B39" s="323"/>
      <c r="C39" s="316"/>
      <c r="D39" s="169" t="s">
        <v>58</v>
      </c>
      <c r="E39" s="87">
        <f t="shared" si="0"/>
        <v>24</v>
      </c>
      <c r="F39" s="88">
        <f t="shared" si="5"/>
        <v>13</v>
      </c>
      <c r="G39" s="89">
        <f t="shared" si="5"/>
        <v>11</v>
      </c>
      <c r="H39" s="90">
        <v>0</v>
      </c>
      <c r="I39" s="88">
        <v>0</v>
      </c>
      <c r="J39" s="88">
        <v>1</v>
      </c>
      <c r="K39" s="88">
        <v>0</v>
      </c>
      <c r="L39" s="88">
        <v>2</v>
      </c>
      <c r="M39" s="88">
        <v>3</v>
      </c>
      <c r="N39" s="88">
        <v>2</v>
      </c>
      <c r="O39" s="88">
        <v>2</v>
      </c>
      <c r="P39" s="88">
        <v>2</v>
      </c>
      <c r="Q39" s="88">
        <v>1</v>
      </c>
      <c r="R39" s="88">
        <v>4</v>
      </c>
      <c r="S39" s="88">
        <v>4</v>
      </c>
      <c r="T39" s="90">
        <v>2</v>
      </c>
      <c r="U39" s="89">
        <v>1</v>
      </c>
    </row>
    <row r="40" spans="2:21" x14ac:dyDescent="0.15">
      <c r="B40" s="323"/>
      <c r="C40" s="316"/>
      <c r="D40" s="169" t="s">
        <v>59</v>
      </c>
      <c r="E40" s="87">
        <f t="shared" si="0"/>
        <v>4</v>
      </c>
      <c r="F40" s="88">
        <f t="shared" si="5"/>
        <v>1</v>
      </c>
      <c r="G40" s="89">
        <f t="shared" si="5"/>
        <v>3</v>
      </c>
      <c r="H40" s="90">
        <v>0</v>
      </c>
      <c r="I40" s="88">
        <v>0</v>
      </c>
      <c r="J40" s="88">
        <v>0</v>
      </c>
      <c r="K40" s="88">
        <v>0</v>
      </c>
      <c r="L40" s="88">
        <v>0</v>
      </c>
      <c r="M40" s="88">
        <v>0</v>
      </c>
      <c r="N40" s="88">
        <v>0</v>
      </c>
      <c r="O40" s="88">
        <v>0</v>
      </c>
      <c r="P40" s="88">
        <v>0</v>
      </c>
      <c r="Q40" s="88">
        <v>0</v>
      </c>
      <c r="R40" s="88">
        <v>1</v>
      </c>
      <c r="S40" s="88">
        <v>1</v>
      </c>
      <c r="T40" s="90">
        <v>0</v>
      </c>
      <c r="U40" s="89">
        <v>2</v>
      </c>
    </row>
    <row r="41" spans="2:21" x14ac:dyDescent="0.15">
      <c r="B41" s="323"/>
      <c r="C41" s="316"/>
      <c r="D41" s="169" t="s">
        <v>60</v>
      </c>
      <c r="E41" s="87">
        <f t="shared" si="0"/>
        <v>96</v>
      </c>
      <c r="F41" s="88">
        <f t="shared" si="5"/>
        <v>57</v>
      </c>
      <c r="G41" s="89">
        <f t="shared" si="5"/>
        <v>39</v>
      </c>
      <c r="H41" s="90">
        <v>0</v>
      </c>
      <c r="I41" s="88">
        <v>0</v>
      </c>
      <c r="J41" s="88">
        <v>7</v>
      </c>
      <c r="K41" s="88">
        <v>6</v>
      </c>
      <c r="L41" s="88">
        <v>6</v>
      </c>
      <c r="M41" s="88">
        <v>6</v>
      </c>
      <c r="N41" s="88">
        <v>9</v>
      </c>
      <c r="O41" s="88">
        <v>9</v>
      </c>
      <c r="P41" s="88">
        <v>8</v>
      </c>
      <c r="Q41" s="88">
        <v>7</v>
      </c>
      <c r="R41" s="88">
        <v>17</v>
      </c>
      <c r="S41" s="88">
        <v>9</v>
      </c>
      <c r="T41" s="90">
        <v>10</v>
      </c>
      <c r="U41" s="89">
        <v>2</v>
      </c>
    </row>
    <row r="42" spans="2:21" x14ac:dyDescent="0.15">
      <c r="B42" s="323"/>
      <c r="C42" s="316"/>
      <c r="D42" s="169" t="s">
        <v>61</v>
      </c>
      <c r="E42" s="87">
        <f t="shared" si="0"/>
        <v>0</v>
      </c>
      <c r="F42" s="88">
        <f t="shared" si="5"/>
        <v>0</v>
      </c>
      <c r="G42" s="89">
        <f t="shared" si="5"/>
        <v>0</v>
      </c>
      <c r="H42" s="90">
        <v>0</v>
      </c>
      <c r="I42" s="88">
        <v>0</v>
      </c>
      <c r="J42" s="88">
        <v>0</v>
      </c>
      <c r="K42" s="88">
        <v>0</v>
      </c>
      <c r="L42" s="88">
        <v>0</v>
      </c>
      <c r="M42" s="88">
        <v>0</v>
      </c>
      <c r="N42" s="88">
        <v>0</v>
      </c>
      <c r="O42" s="88">
        <v>0</v>
      </c>
      <c r="P42" s="88">
        <v>0</v>
      </c>
      <c r="Q42" s="88">
        <v>0</v>
      </c>
      <c r="R42" s="88">
        <v>0</v>
      </c>
      <c r="S42" s="88">
        <v>0</v>
      </c>
      <c r="T42" s="90">
        <v>0</v>
      </c>
      <c r="U42" s="89">
        <v>0</v>
      </c>
    </row>
    <row r="43" spans="2:21" x14ac:dyDescent="0.15">
      <c r="B43" s="323"/>
      <c r="C43" s="316"/>
      <c r="D43" s="169" t="s">
        <v>29</v>
      </c>
      <c r="E43" s="87">
        <f t="shared" si="0"/>
        <v>236</v>
      </c>
      <c r="F43" s="88">
        <f t="shared" si="5"/>
        <v>145</v>
      </c>
      <c r="G43" s="89">
        <f t="shared" si="5"/>
        <v>91</v>
      </c>
      <c r="H43" s="90">
        <v>0</v>
      </c>
      <c r="I43" s="88">
        <v>0</v>
      </c>
      <c r="J43" s="88">
        <v>8</v>
      </c>
      <c r="K43" s="88">
        <v>9</v>
      </c>
      <c r="L43" s="88">
        <v>22</v>
      </c>
      <c r="M43" s="88">
        <v>8</v>
      </c>
      <c r="N43" s="88">
        <v>21</v>
      </c>
      <c r="O43" s="88">
        <v>22</v>
      </c>
      <c r="P43" s="88">
        <v>36</v>
      </c>
      <c r="Q43" s="88">
        <v>19</v>
      </c>
      <c r="R43" s="88">
        <v>31</v>
      </c>
      <c r="S43" s="88">
        <v>21</v>
      </c>
      <c r="T43" s="90">
        <v>27</v>
      </c>
      <c r="U43" s="89">
        <v>12</v>
      </c>
    </row>
    <row r="44" spans="2:21" x14ac:dyDescent="0.15">
      <c r="B44" s="323"/>
      <c r="C44" s="316"/>
      <c r="D44" s="26" t="s">
        <v>13</v>
      </c>
      <c r="E44" s="87">
        <f t="shared" si="0"/>
        <v>381</v>
      </c>
      <c r="F44" s="88">
        <f t="shared" si="5"/>
        <v>231</v>
      </c>
      <c r="G44" s="89">
        <f t="shared" si="5"/>
        <v>150</v>
      </c>
      <c r="H44" s="90">
        <f>SUM(H35:H43)</f>
        <v>0</v>
      </c>
      <c r="I44" s="90">
        <f t="shared" ref="I44:U44" si="6">SUM(I35:I43)</f>
        <v>0</v>
      </c>
      <c r="J44" s="90">
        <f t="shared" si="6"/>
        <v>17</v>
      </c>
      <c r="K44" s="90">
        <f t="shared" si="6"/>
        <v>16</v>
      </c>
      <c r="L44" s="90">
        <f t="shared" si="6"/>
        <v>32</v>
      </c>
      <c r="M44" s="90">
        <f t="shared" si="6"/>
        <v>17</v>
      </c>
      <c r="N44" s="90">
        <f t="shared" si="6"/>
        <v>35</v>
      </c>
      <c r="O44" s="90">
        <f t="shared" si="6"/>
        <v>33</v>
      </c>
      <c r="P44" s="90">
        <f t="shared" si="6"/>
        <v>47</v>
      </c>
      <c r="Q44" s="90">
        <f t="shared" si="6"/>
        <v>28</v>
      </c>
      <c r="R44" s="90">
        <f t="shared" si="6"/>
        <v>58</v>
      </c>
      <c r="S44" s="90">
        <f t="shared" si="6"/>
        <v>37</v>
      </c>
      <c r="T44" s="90">
        <f t="shared" si="6"/>
        <v>42</v>
      </c>
      <c r="U44" s="148">
        <f t="shared" si="6"/>
        <v>19</v>
      </c>
    </row>
    <row r="45" spans="2:21" ht="14.25" thickBot="1" x14ac:dyDescent="0.2">
      <c r="B45" s="324"/>
      <c r="C45" s="317" t="s">
        <v>63</v>
      </c>
      <c r="D45" s="318"/>
      <c r="E45" s="108">
        <f t="shared" si="0"/>
        <v>1417</v>
      </c>
      <c r="F45" s="109">
        <f t="shared" si="5"/>
        <v>865</v>
      </c>
      <c r="G45" s="110">
        <f t="shared" si="5"/>
        <v>552</v>
      </c>
      <c r="H45" s="90">
        <f>SUM(H19+H20+H21+H22+H23+H24+H34+H44)</f>
        <v>0</v>
      </c>
      <c r="I45" s="90">
        <f t="shared" ref="I45:U45" si="7">SUM(I19+I20+I21+I22+I23+I24+I34+I44)</f>
        <v>2</v>
      </c>
      <c r="J45" s="90">
        <f t="shared" si="7"/>
        <v>48</v>
      </c>
      <c r="K45" s="90">
        <f t="shared" si="7"/>
        <v>43</v>
      </c>
      <c r="L45" s="90">
        <f t="shared" si="7"/>
        <v>89</v>
      </c>
      <c r="M45" s="90">
        <f t="shared" si="7"/>
        <v>61</v>
      </c>
      <c r="N45" s="90">
        <f t="shared" si="7"/>
        <v>166</v>
      </c>
      <c r="O45" s="90">
        <f t="shared" si="7"/>
        <v>106</v>
      </c>
      <c r="P45" s="90">
        <f t="shared" si="7"/>
        <v>213</v>
      </c>
      <c r="Q45" s="90">
        <f t="shared" si="7"/>
        <v>118</v>
      </c>
      <c r="R45" s="90">
        <f t="shared" si="7"/>
        <v>233</v>
      </c>
      <c r="S45" s="90">
        <f t="shared" si="7"/>
        <v>147</v>
      </c>
      <c r="T45" s="90">
        <f t="shared" si="7"/>
        <v>116</v>
      </c>
      <c r="U45" s="89">
        <f t="shared" si="7"/>
        <v>75</v>
      </c>
    </row>
    <row r="46" spans="2:21" ht="14.25" thickBot="1" x14ac:dyDescent="0.2">
      <c r="B46" s="319" t="s">
        <v>64</v>
      </c>
      <c r="C46" s="320"/>
      <c r="D46" s="321"/>
      <c r="E46" s="143">
        <f>E18+E45</f>
        <v>15164</v>
      </c>
      <c r="F46" s="144">
        <f t="shared" ref="F46" si="8">F18+F45</f>
        <v>9253</v>
      </c>
      <c r="G46" s="100">
        <f>G18+G45</f>
        <v>5911</v>
      </c>
      <c r="H46" s="101">
        <f>H18+H45</f>
        <v>38</v>
      </c>
      <c r="I46" s="101">
        <f t="shared" ref="I46:U46" si="9">I18+I45</f>
        <v>20</v>
      </c>
      <c r="J46" s="101">
        <f t="shared" si="9"/>
        <v>565</v>
      </c>
      <c r="K46" s="101">
        <f t="shared" si="9"/>
        <v>425</v>
      </c>
      <c r="L46" s="101">
        <f t="shared" si="9"/>
        <v>1078</v>
      </c>
      <c r="M46" s="101">
        <f t="shared" si="9"/>
        <v>659</v>
      </c>
      <c r="N46" s="101">
        <f t="shared" si="9"/>
        <v>1621</v>
      </c>
      <c r="O46" s="101">
        <f t="shared" si="9"/>
        <v>1015</v>
      </c>
      <c r="P46" s="101">
        <f t="shared" si="9"/>
        <v>2154</v>
      </c>
      <c r="Q46" s="101">
        <f t="shared" si="9"/>
        <v>1274</v>
      </c>
      <c r="R46" s="101">
        <f t="shared" si="9"/>
        <v>2433</v>
      </c>
      <c r="S46" s="101">
        <f t="shared" si="9"/>
        <v>1588</v>
      </c>
      <c r="T46" s="101">
        <f t="shared" si="9"/>
        <v>1364</v>
      </c>
      <c r="U46" s="100">
        <f t="shared" si="9"/>
        <v>930</v>
      </c>
    </row>
    <row r="47" spans="2:21" x14ac:dyDescent="0.15">
      <c r="H47" s="48"/>
    </row>
  </sheetData>
  <mergeCells count="36">
    <mergeCell ref="P2:Q2"/>
    <mergeCell ref="R2:S2"/>
    <mergeCell ref="T2:U2"/>
    <mergeCell ref="B2:D3"/>
    <mergeCell ref="E2:G2"/>
    <mergeCell ref="H2:I2"/>
    <mergeCell ref="J2:K2"/>
    <mergeCell ref="L2:M2"/>
    <mergeCell ref="C7:D7"/>
    <mergeCell ref="C8:D8"/>
    <mergeCell ref="C9:D9"/>
    <mergeCell ref="C25:C34"/>
    <mergeCell ref="N2:O2"/>
    <mergeCell ref="C15:D15"/>
    <mergeCell ref="C10:D10"/>
    <mergeCell ref="C11:D11"/>
    <mergeCell ref="C12:D12"/>
    <mergeCell ref="C13:D13"/>
    <mergeCell ref="C14:D14"/>
    <mergeCell ref="C5:D5"/>
    <mergeCell ref="C35:C44"/>
    <mergeCell ref="C45:D45"/>
    <mergeCell ref="B46:D46"/>
    <mergeCell ref="C16:D16"/>
    <mergeCell ref="C17:D17"/>
    <mergeCell ref="C18:D18"/>
    <mergeCell ref="B19:B45"/>
    <mergeCell ref="C19:D19"/>
    <mergeCell ref="C20:D20"/>
    <mergeCell ref="C21:D21"/>
    <mergeCell ref="C22:D22"/>
    <mergeCell ref="C23:D23"/>
    <mergeCell ref="C24:D24"/>
    <mergeCell ref="B4:B18"/>
    <mergeCell ref="C4:D4"/>
    <mergeCell ref="C6:D6"/>
  </mergeCells>
  <phoneticPr fontId="1"/>
  <pageMargins left="0" right="0" top="0.15748031496062992" bottom="0.15748031496062992" header="0.31496062992125984" footer="0.31496062992125984"/>
  <pageSetup paperSize="8" scale="12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6"/>
  <sheetViews>
    <sheetView zoomScaleNormal="100" zoomScaleSheetLayoutView="70" workbookViewId="0">
      <selection activeCell="N22" sqref="N22"/>
    </sheetView>
  </sheetViews>
  <sheetFormatPr defaultColWidth="9" defaultRowHeight="13.5" x14ac:dyDescent="0.15"/>
  <cols>
    <col min="1" max="1" width="2.75" style="47" customWidth="1"/>
    <col min="2" max="2" width="2.75" style="47" bestFit="1" customWidth="1"/>
    <col min="3" max="3" width="14.25" style="334" bestFit="1" customWidth="1"/>
    <col min="4" max="4" width="7.875" style="334" customWidth="1"/>
    <col min="5" max="6" width="7.875" style="47" customWidth="1"/>
    <col min="7" max="20" width="6.875" style="47" customWidth="1"/>
    <col min="21" max="16384" width="9" style="47"/>
  </cols>
  <sheetData>
    <row r="1" spans="2:20" ht="14.25" thickBot="1" x14ac:dyDescent="0.2">
      <c r="B1" s="47" t="s">
        <v>137</v>
      </c>
      <c r="T1" s="164"/>
    </row>
    <row r="2" spans="2:20" ht="13.5" customHeight="1" x14ac:dyDescent="0.15">
      <c r="B2" s="266" t="s">
        <v>75</v>
      </c>
      <c r="C2" s="267"/>
      <c r="D2" s="311" t="s">
        <v>76</v>
      </c>
      <c r="E2" s="273"/>
      <c r="F2" s="262"/>
      <c r="G2" s="259" t="s">
        <v>67</v>
      </c>
      <c r="H2" s="271"/>
      <c r="I2" s="271" t="s">
        <v>68</v>
      </c>
      <c r="J2" s="271"/>
      <c r="K2" s="271" t="s">
        <v>69</v>
      </c>
      <c r="L2" s="271"/>
      <c r="M2" s="271" t="s">
        <v>70</v>
      </c>
      <c r="N2" s="271"/>
      <c r="O2" s="271" t="s">
        <v>71</v>
      </c>
      <c r="P2" s="271"/>
      <c r="Q2" s="271" t="s">
        <v>72</v>
      </c>
      <c r="R2" s="271"/>
      <c r="S2" s="271" t="s">
        <v>73</v>
      </c>
      <c r="T2" s="272"/>
    </row>
    <row r="3" spans="2:20" ht="14.25" thickBot="1" x14ac:dyDescent="0.2">
      <c r="B3" s="268"/>
      <c r="C3" s="269"/>
      <c r="D3" s="416" t="s">
        <v>0</v>
      </c>
      <c r="E3" s="37" t="s">
        <v>1</v>
      </c>
      <c r="F3" s="38" t="s">
        <v>2</v>
      </c>
      <c r="G3" s="179" t="s">
        <v>1</v>
      </c>
      <c r="H3" s="37" t="s">
        <v>2</v>
      </c>
      <c r="I3" s="179" t="s">
        <v>1</v>
      </c>
      <c r="J3" s="37" t="s">
        <v>2</v>
      </c>
      <c r="K3" s="179" t="s">
        <v>1</v>
      </c>
      <c r="L3" s="37" t="s">
        <v>2</v>
      </c>
      <c r="M3" s="179" t="s">
        <v>1</v>
      </c>
      <c r="N3" s="37" t="s">
        <v>2</v>
      </c>
      <c r="O3" s="179" t="s">
        <v>1</v>
      </c>
      <c r="P3" s="37" t="s">
        <v>2</v>
      </c>
      <c r="Q3" s="39" t="s">
        <v>1</v>
      </c>
      <c r="R3" s="39" t="s">
        <v>2</v>
      </c>
      <c r="S3" s="39" t="s">
        <v>1</v>
      </c>
      <c r="T3" s="40" t="s">
        <v>2</v>
      </c>
    </row>
    <row r="4" spans="2:20" ht="14.25" thickBot="1" x14ac:dyDescent="0.2">
      <c r="B4" s="306" t="s">
        <v>3</v>
      </c>
      <c r="C4" s="330"/>
      <c r="D4" s="395">
        <f>SUM(E4:F4)</f>
        <v>3354</v>
      </c>
      <c r="E4" s="27">
        <f t="shared" ref="E4:F19" si="0">G4+I4+K4+M4+O4+Q4+S4</f>
        <v>2300</v>
      </c>
      <c r="F4" s="28">
        <f t="shared" si="0"/>
        <v>1054</v>
      </c>
      <c r="G4" s="221">
        <v>25</v>
      </c>
      <c r="H4" s="219">
        <v>17</v>
      </c>
      <c r="I4" s="219">
        <v>277</v>
      </c>
      <c r="J4" s="219">
        <v>136</v>
      </c>
      <c r="K4" s="219">
        <v>346</v>
      </c>
      <c r="L4" s="219">
        <v>177</v>
      </c>
      <c r="M4" s="219">
        <v>433</v>
      </c>
      <c r="N4" s="219">
        <v>186</v>
      </c>
      <c r="O4" s="219">
        <v>481</v>
      </c>
      <c r="P4" s="219">
        <v>211</v>
      </c>
      <c r="Q4" s="219">
        <v>496</v>
      </c>
      <c r="R4" s="219">
        <v>215</v>
      </c>
      <c r="S4" s="219">
        <v>242</v>
      </c>
      <c r="T4" s="220">
        <v>112</v>
      </c>
    </row>
    <row r="5" spans="2:20" ht="13.5" customHeight="1" x14ac:dyDescent="0.15">
      <c r="B5" s="308" t="s">
        <v>4</v>
      </c>
      <c r="C5" s="399" t="s">
        <v>5</v>
      </c>
      <c r="D5" s="380">
        <f t="shared" ref="D5:D35" si="1">SUM(E5:F5)</f>
        <v>2766</v>
      </c>
      <c r="E5" s="18">
        <f t="shared" si="0"/>
        <v>1915</v>
      </c>
      <c r="F5" s="19">
        <f t="shared" si="0"/>
        <v>851</v>
      </c>
      <c r="G5" s="215">
        <v>16</v>
      </c>
      <c r="H5" s="213">
        <v>7</v>
      </c>
      <c r="I5" s="213">
        <v>234</v>
      </c>
      <c r="J5" s="213">
        <v>124</v>
      </c>
      <c r="K5" s="213">
        <v>365</v>
      </c>
      <c r="L5" s="213">
        <v>182</v>
      </c>
      <c r="M5" s="213">
        <v>374</v>
      </c>
      <c r="N5" s="213">
        <v>156</v>
      </c>
      <c r="O5" s="213">
        <v>406</v>
      </c>
      <c r="P5" s="213">
        <v>165</v>
      </c>
      <c r="Q5" s="213">
        <v>374</v>
      </c>
      <c r="R5" s="213">
        <v>154</v>
      </c>
      <c r="S5" s="213">
        <v>146</v>
      </c>
      <c r="T5" s="214">
        <v>63</v>
      </c>
    </row>
    <row r="6" spans="2:20" x14ac:dyDescent="0.15">
      <c r="B6" s="309"/>
      <c r="C6" s="203" t="s">
        <v>6</v>
      </c>
      <c r="D6" s="417">
        <f t="shared" si="1"/>
        <v>5974</v>
      </c>
      <c r="E6" s="21">
        <f t="shared" si="0"/>
        <v>3844</v>
      </c>
      <c r="F6" s="22">
        <f t="shared" si="0"/>
        <v>2130</v>
      </c>
      <c r="G6" s="218">
        <v>33</v>
      </c>
      <c r="H6" s="216">
        <v>18</v>
      </c>
      <c r="I6" s="216">
        <v>399</v>
      </c>
      <c r="J6" s="216">
        <v>253</v>
      </c>
      <c r="K6" s="216">
        <v>594</v>
      </c>
      <c r="L6" s="216">
        <v>334</v>
      </c>
      <c r="M6" s="216">
        <v>619</v>
      </c>
      <c r="N6" s="216">
        <v>379</v>
      </c>
      <c r="O6" s="216">
        <v>812</v>
      </c>
      <c r="P6" s="216">
        <v>411</v>
      </c>
      <c r="Q6" s="216">
        <v>909</v>
      </c>
      <c r="R6" s="216">
        <v>475</v>
      </c>
      <c r="S6" s="216">
        <v>478</v>
      </c>
      <c r="T6" s="217">
        <v>260</v>
      </c>
    </row>
    <row r="7" spans="2:20" x14ac:dyDescent="0.15">
      <c r="B7" s="309"/>
      <c r="C7" s="203" t="s">
        <v>7</v>
      </c>
      <c r="D7" s="417">
        <f t="shared" si="1"/>
        <v>2194</v>
      </c>
      <c r="E7" s="21">
        <f t="shared" si="0"/>
        <v>1276</v>
      </c>
      <c r="F7" s="22">
        <f t="shared" si="0"/>
        <v>918</v>
      </c>
      <c r="G7" s="218">
        <v>13</v>
      </c>
      <c r="H7" s="216">
        <v>12</v>
      </c>
      <c r="I7" s="216">
        <v>198</v>
      </c>
      <c r="J7" s="216">
        <v>178</v>
      </c>
      <c r="K7" s="216">
        <v>279</v>
      </c>
      <c r="L7" s="216">
        <v>229</v>
      </c>
      <c r="M7" s="216">
        <v>243</v>
      </c>
      <c r="N7" s="216">
        <v>187</v>
      </c>
      <c r="O7" s="216">
        <v>243</v>
      </c>
      <c r="P7" s="216">
        <v>125</v>
      </c>
      <c r="Q7" s="216">
        <v>210</v>
      </c>
      <c r="R7" s="216">
        <v>139</v>
      </c>
      <c r="S7" s="216">
        <v>90</v>
      </c>
      <c r="T7" s="217">
        <v>48</v>
      </c>
    </row>
    <row r="8" spans="2:20" x14ac:dyDescent="0.15">
      <c r="B8" s="309"/>
      <c r="C8" s="203" t="s">
        <v>8</v>
      </c>
      <c r="D8" s="417">
        <f t="shared" si="1"/>
        <v>356</v>
      </c>
      <c r="E8" s="21">
        <f t="shared" si="0"/>
        <v>259</v>
      </c>
      <c r="F8" s="22">
        <f t="shared" si="0"/>
        <v>97</v>
      </c>
      <c r="G8" s="218">
        <v>1</v>
      </c>
      <c r="H8" s="216">
        <v>1</v>
      </c>
      <c r="I8" s="216">
        <v>14</v>
      </c>
      <c r="J8" s="216">
        <v>7</v>
      </c>
      <c r="K8" s="216">
        <v>32</v>
      </c>
      <c r="L8" s="216">
        <v>6</v>
      </c>
      <c r="M8" s="216">
        <v>49</v>
      </c>
      <c r="N8" s="216">
        <v>25</v>
      </c>
      <c r="O8" s="216">
        <v>62</v>
      </c>
      <c r="P8" s="216">
        <v>24</v>
      </c>
      <c r="Q8" s="216">
        <v>71</v>
      </c>
      <c r="R8" s="216">
        <v>25</v>
      </c>
      <c r="S8" s="216">
        <v>30</v>
      </c>
      <c r="T8" s="217">
        <v>9</v>
      </c>
    </row>
    <row r="9" spans="2:20" x14ac:dyDescent="0.15">
      <c r="B9" s="309"/>
      <c r="C9" s="203" t="s">
        <v>9</v>
      </c>
      <c r="D9" s="417">
        <f t="shared" si="1"/>
        <v>836</v>
      </c>
      <c r="E9" s="21">
        <f t="shared" si="0"/>
        <v>499</v>
      </c>
      <c r="F9" s="22">
        <f t="shared" si="0"/>
        <v>337</v>
      </c>
      <c r="G9" s="218">
        <v>2</v>
      </c>
      <c r="H9" s="216">
        <v>3</v>
      </c>
      <c r="I9" s="216">
        <v>61</v>
      </c>
      <c r="J9" s="216">
        <v>43</v>
      </c>
      <c r="K9" s="216">
        <v>70</v>
      </c>
      <c r="L9" s="216">
        <v>57</v>
      </c>
      <c r="M9" s="216">
        <v>87</v>
      </c>
      <c r="N9" s="216">
        <v>53</v>
      </c>
      <c r="O9" s="216">
        <v>108</v>
      </c>
      <c r="P9" s="216">
        <v>63</v>
      </c>
      <c r="Q9" s="216">
        <v>112</v>
      </c>
      <c r="R9" s="216">
        <v>75</v>
      </c>
      <c r="S9" s="216">
        <v>59</v>
      </c>
      <c r="T9" s="217">
        <v>43</v>
      </c>
    </row>
    <row r="10" spans="2:20" x14ac:dyDescent="0.15">
      <c r="B10" s="309"/>
      <c r="C10" s="203" t="s">
        <v>10</v>
      </c>
      <c r="D10" s="417">
        <f t="shared" si="1"/>
        <v>2312</v>
      </c>
      <c r="E10" s="21">
        <f t="shared" si="0"/>
        <v>1496</v>
      </c>
      <c r="F10" s="22">
        <f t="shared" si="0"/>
        <v>816</v>
      </c>
      <c r="G10" s="218">
        <v>24</v>
      </c>
      <c r="H10" s="216">
        <v>11</v>
      </c>
      <c r="I10" s="216">
        <v>238</v>
      </c>
      <c r="J10" s="216">
        <v>151</v>
      </c>
      <c r="K10" s="216">
        <v>271</v>
      </c>
      <c r="L10" s="216">
        <v>163</v>
      </c>
      <c r="M10" s="216">
        <v>287</v>
      </c>
      <c r="N10" s="216">
        <v>149</v>
      </c>
      <c r="O10" s="216">
        <v>329</v>
      </c>
      <c r="P10" s="216">
        <v>155</v>
      </c>
      <c r="Q10" s="216">
        <v>244</v>
      </c>
      <c r="R10" s="216">
        <v>128</v>
      </c>
      <c r="S10" s="216">
        <v>103</v>
      </c>
      <c r="T10" s="217">
        <v>59</v>
      </c>
    </row>
    <row r="11" spans="2:20" x14ac:dyDescent="0.15">
      <c r="B11" s="309"/>
      <c r="C11" s="203" t="s">
        <v>11</v>
      </c>
      <c r="D11" s="417">
        <f t="shared" si="1"/>
        <v>4383</v>
      </c>
      <c r="E11" s="21">
        <f t="shared" si="0"/>
        <v>2809</v>
      </c>
      <c r="F11" s="22">
        <f t="shared" si="0"/>
        <v>1574</v>
      </c>
      <c r="G11" s="218">
        <v>16</v>
      </c>
      <c r="H11" s="216">
        <v>11</v>
      </c>
      <c r="I11" s="216">
        <v>147</v>
      </c>
      <c r="J11" s="216">
        <v>108</v>
      </c>
      <c r="K11" s="216">
        <v>290</v>
      </c>
      <c r="L11" s="216">
        <v>169</v>
      </c>
      <c r="M11" s="216">
        <v>476</v>
      </c>
      <c r="N11" s="216">
        <v>245</v>
      </c>
      <c r="O11" s="216">
        <v>721</v>
      </c>
      <c r="P11" s="216">
        <v>375</v>
      </c>
      <c r="Q11" s="216">
        <v>786</v>
      </c>
      <c r="R11" s="216">
        <v>452</v>
      </c>
      <c r="S11" s="216">
        <v>373</v>
      </c>
      <c r="T11" s="217">
        <v>214</v>
      </c>
    </row>
    <row r="12" spans="2:20" x14ac:dyDescent="0.15">
      <c r="B12" s="309"/>
      <c r="C12" s="203" t="s">
        <v>12</v>
      </c>
      <c r="D12" s="417">
        <f t="shared" si="1"/>
        <v>1712</v>
      </c>
      <c r="E12" s="21">
        <f t="shared" si="0"/>
        <v>1071</v>
      </c>
      <c r="F12" s="22">
        <f t="shared" si="0"/>
        <v>641</v>
      </c>
      <c r="G12" s="218">
        <v>1</v>
      </c>
      <c r="H12" s="216">
        <v>2</v>
      </c>
      <c r="I12" s="216">
        <v>64</v>
      </c>
      <c r="J12" s="216">
        <v>35</v>
      </c>
      <c r="K12" s="216">
        <v>138</v>
      </c>
      <c r="L12" s="216">
        <v>78</v>
      </c>
      <c r="M12" s="216">
        <v>208</v>
      </c>
      <c r="N12" s="216">
        <v>136</v>
      </c>
      <c r="O12" s="216">
        <v>261</v>
      </c>
      <c r="P12" s="216">
        <v>163</v>
      </c>
      <c r="Q12" s="216">
        <v>258</v>
      </c>
      <c r="R12" s="216">
        <v>149</v>
      </c>
      <c r="S12" s="216">
        <v>141</v>
      </c>
      <c r="T12" s="217">
        <v>78</v>
      </c>
    </row>
    <row r="13" spans="2:20" ht="14.25" thickBot="1" x14ac:dyDescent="0.2">
      <c r="B13" s="310"/>
      <c r="C13" s="408" t="s">
        <v>13</v>
      </c>
      <c r="D13" s="418">
        <f t="shared" si="1"/>
        <v>20533</v>
      </c>
      <c r="E13" s="60">
        <f t="shared" si="0"/>
        <v>13169</v>
      </c>
      <c r="F13" s="61">
        <f t="shared" si="0"/>
        <v>7364</v>
      </c>
      <c r="G13" s="62">
        <f>SUM(G5:G12)</f>
        <v>106</v>
      </c>
      <c r="H13" s="62">
        <f t="shared" ref="H13:T13" si="2">SUM(H5:H12)</f>
        <v>65</v>
      </c>
      <c r="I13" s="62">
        <f t="shared" si="2"/>
        <v>1355</v>
      </c>
      <c r="J13" s="62">
        <f t="shared" si="2"/>
        <v>899</v>
      </c>
      <c r="K13" s="62">
        <f t="shared" si="2"/>
        <v>2039</v>
      </c>
      <c r="L13" s="62">
        <f t="shared" si="2"/>
        <v>1218</v>
      </c>
      <c r="M13" s="62">
        <f t="shared" si="2"/>
        <v>2343</v>
      </c>
      <c r="N13" s="62">
        <f t="shared" si="2"/>
        <v>1330</v>
      </c>
      <c r="O13" s="62">
        <f t="shared" si="2"/>
        <v>2942</v>
      </c>
      <c r="P13" s="62">
        <f t="shared" si="2"/>
        <v>1481</v>
      </c>
      <c r="Q13" s="62">
        <f t="shared" si="2"/>
        <v>2964</v>
      </c>
      <c r="R13" s="62">
        <f t="shared" si="2"/>
        <v>1597</v>
      </c>
      <c r="S13" s="62">
        <f t="shared" si="2"/>
        <v>1420</v>
      </c>
      <c r="T13" s="122">
        <f t="shared" si="2"/>
        <v>774</v>
      </c>
    </row>
    <row r="14" spans="2:20" ht="13.5" customHeight="1" x14ac:dyDescent="0.15">
      <c r="B14" s="308" t="s">
        <v>14</v>
      </c>
      <c r="C14" s="341" t="s">
        <v>141</v>
      </c>
      <c r="D14" s="380">
        <f t="shared" si="1"/>
        <v>311</v>
      </c>
      <c r="E14" s="18">
        <f t="shared" si="0"/>
        <v>187</v>
      </c>
      <c r="F14" s="19">
        <f t="shared" si="0"/>
        <v>124</v>
      </c>
      <c r="G14" s="224">
        <v>0</v>
      </c>
      <c r="H14" s="222">
        <v>0</v>
      </c>
      <c r="I14" s="222">
        <v>5</v>
      </c>
      <c r="J14" s="222">
        <v>4</v>
      </c>
      <c r="K14" s="222">
        <v>10</v>
      </c>
      <c r="L14" s="222">
        <v>6</v>
      </c>
      <c r="M14" s="222">
        <v>20</v>
      </c>
      <c r="N14" s="222">
        <v>19</v>
      </c>
      <c r="O14" s="222">
        <v>40</v>
      </c>
      <c r="P14" s="222">
        <v>27</v>
      </c>
      <c r="Q14" s="222">
        <v>62</v>
      </c>
      <c r="R14" s="222">
        <v>50</v>
      </c>
      <c r="S14" s="222">
        <v>50</v>
      </c>
      <c r="T14" s="223">
        <v>18</v>
      </c>
    </row>
    <row r="15" spans="2:20" x14ac:dyDescent="0.15">
      <c r="B15" s="309"/>
      <c r="C15" s="203" t="s">
        <v>15</v>
      </c>
      <c r="D15" s="417">
        <f t="shared" si="1"/>
        <v>404</v>
      </c>
      <c r="E15" s="21">
        <f t="shared" si="0"/>
        <v>250</v>
      </c>
      <c r="F15" s="22">
        <f t="shared" si="0"/>
        <v>154</v>
      </c>
      <c r="G15" s="218">
        <v>1</v>
      </c>
      <c r="H15" s="216">
        <v>1</v>
      </c>
      <c r="I15" s="216">
        <v>13</v>
      </c>
      <c r="J15" s="216">
        <v>10</v>
      </c>
      <c r="K15" s="216">
        <v>26</v>
      </c>
      <c r="L15" s="216">
        <v>20</v>
      </c>
      <c r="M15" s="216">
        <v>34</v>
      </c>
      <c r="N15" s="216">
        <v>24</v>
      </c>
      <c r="O15" s="216">
        <v>65</v>
      </c>
      <c r="P15" s="216">
        <v>39</v>
      </c>
      <c r="Q15" s="216">
        <v>68</v>
      </c>
      <c r="R15" s="216">
        <v>30</v>
      </c>
      <c r="S15" s="216">
        <v>43</v>
      </c>
      <c r="T15" s="217">
        <v>30</v>
      </c>
    </row>
    <row r="16" spans="2:20" x14ac:dyDescent="0.15">
      <c r="B16" s="309"/>
      <c r="C16" s="203" t="s">
        <v>16</v>
      </c>
      <c r="D16" s="417">
        <f t="shared" si="1"/>
        <v>136</v>
      </c>
      <c r="E16" s="21">
        <f t="shared" si="0"/>
        <v>80</v>
      </c>
      <c r="F16" s="22">
        <f t="shared" si="0"/>
        <v>56</v>
      </c>
      <c r="G16" s="218">
        <v>0</v>
      </c>
      <c r="H16" s="216">
        <v>2</v>
      </c>
      <c r="I16" s="216">
        <v>3</v>
      </c>
      <c r="J16" s="216">
        <v>4</v>
      </c>
      <c r="K16" s="216">
        <v>4</v>
      </c>
      <c r="L16" s="216">
        <v>5</v>
      </c>
      <c r="M16" s="216">
        <v>7</v>
      </c>
      <c r="N16" s="216">
        <v>4</v>
      </c>
      <c r="O16" s="216">
        <v>11</v>
      </c>
      <c r="P16" s="216">
        <v>8</v>
      </c>
      <c r="Q16" s="216">
        <v>26</v>
      </c>
      <c r="R16" s="216">
        <v>26</v>
      </c>
      <c r="S16" s="216">
        <v>29</v>
      </c>
      <c r="T16" s="217">
        <v>7</v>
      </c>
    </row>
    <row r="17" spans="2:20" x14ac:dyDescent="0.15">
      <c r="B17" s="309"/>
      <c r="C17" s="203" t="s">
        <v>17</v>
      </c>
      <c r="D17" s="417">
        <f t="shared" si="1"/>
        <v>128</v>
      </c>
      <c r="E17" s="21">
        <f t="shared" si="0"/>
        <v>52</v>
      </c>
      <c r="F17" s="22">
        <f t="shared" si="0"/>
        <v>76</v>
      </c>
      <c r="G17" s="218">
        <v>1</v>
      </c>
      <c r="H17" s="216">
        <v>0</v>
      </c>
      <c r="I17" s="216">
        <v>2</v>
      </c>
      <c r="J17" s="216">
        <v>3</v>
      </c>
      <c r="K17" s="216">
        <v>2</v>
      </c>
      <c r="L17" s="216">
        <v>6</v>
      </c>
      <c r="M17" s="216">
        <v>7</v>
      </c>
      <c r="N17" s="216">
        <v>18</v>
      </c>
      <c r="O17" s="216">
        <v>15</v>
      </c>
      <c r="P17" s="216">
        <v>23</v>
      </c>
      <c r="Q17" s="216">
        <v>15</v>
      </c>
      <c r="R17" s="216">
        <v>16</v>
      </c>
      <c r="S17" s="216">
        <v>10</v>
      </c>
      <c r="T17" s="217">
        <v>10</v>
      </c>
    </row>
    <row r="18" spans="2:20" x14ac:dyDescent="0.15">
      <c r="B18" s="309"/>
      <c r="C18" s="203" t="s">
        <v>81</v>
      </c>
      <c r="D18" s="417">
        <f t="shared" si="1"/>
        <v>55</v>
      </c>
      <c r="E18" s="21">
        <f t="shared" si="0"/>
        <v>36</v>
      </c>
      <c r="F18" s="22">
        <f t="shared" si="0"/>
        <v>19</v>
      </c>
      <c r="G18" s="218">
        <v>1</v>
      </c>
      <c r="H18" s="216">
        <v>0</v>
      </c>
      <c r="I18" s="216">
        <v>2</v>
      </c>
      <c r="J18" s="216">
        <v>0</v>
      </c>
      <c r="K18" s="216">
        <v>7</v>
      </c>
      <c r="L18" s="216">
        <v>4</v>
      </c>
      <c r="M18" s="216">
        <v>2</v>
      </c>
      <c r="N18" s="216">
        <v>2</v>
      </c>
      <c r="O18" s="216">
        <v>7</v>
      </c>
      <c r="P18" s="216">
        <v>3</v>
      </c>
      <c r="Q18" s="216">
        <v>12</v>
      </c>
      <c r="R18" s="216">
        <v>5</v>
      </c>
      <c r="S18" s="216">
        <v>5</v>
      </c>
      <c r="T18" s="217">
        <v>5</v>
      </c>
    </row>
    <row r="19" spans="2:20" x14ac:dyDescent="0.15">
      <c r="B19" s="309"/>
      <c r="C19" s="203" t="s">
        <v>82</v>
      </c>
      <c r="D19" s="417">
        <f t="shared" si="1"/>
        <v>49</v>
      </c>
      <c r="E19" s="21">
        <f t="shared" si="0"/>
        <v>26</v>
      </c>
      <c r="F19" s="22">
        <f t="shared" si="0"/>
        <v>23</v>
      </c>
      <c r="G19" s="218">
        <v>0</v>
      </c>
      <c r="H19" s="216">
        <v>1</v>
      </c>
      <c r="I19" s="216">
        <v>1</v>
      </c>
      <c r="J19" s="216">
        <v>1</v>
      </c>
      <c r="K19" s="216">
        <v>2</v>
      </c>
      <c r="L19" s="216">
        <v>2</v>
      </c>
      <c r="M19" s="216">
        <v>3</v>
      </c>
      <c r="N19" s="216">
        <v>1</v>
      </c>
      <c r="O19" s="216">
        <v>3</v>
      </c>
      <c r="P19" s="216">
        <v>7</v>
      </c>
      <c r="Q19" s="216">
        <v>7</v>
      </c>
      <c r="R19" s="216">
        <v>7</v>
      </c>
      <c r="S19" s="216">
        <v>10</v>
      </c>
      <c r="T19" s="217">
        <v>4</v>
      </c>
    </row>
    <row r="20" spans="2:20" x14ac:dyDescent="0.15">
      <c r="B20" s="309"/>
      <c r="C20" s="203" t="s">
        <v>18</v>
      </c>
      <c r="D20" s="417">
        <f t="shared" si="1"/>
        <v>50</v>
      </c>
      <c r="E20" s="21">
        <f t="shared" ref="E20:F35" si="3">G20+I20+K20+M20+O20+Q20+S20</f>
        <v>21</v>
      </c>
      <c r="F20" s="22">
        <f t="shared" si="3"/>
        <v>29</v>
      </c>
      <c r="G20" s="218">
        <v>0</v>
      </c>
      <c r="H20" s="216">
        <v>0</v>
      </c>
      <c r="I20" s="216">
        <v>2</v>
      </c>
      <c r="J20" s="216">
        <v>3</v>
      </c>
      <c r="K20" s="216">
        <v>0</v>
      </c>
      <c r="L20" s="216">
        <v>4</v>
      </c>
      <c r="M20" s="216">
        <v>4</v>
      </c>
      <c r="N20" s="216">
        <v>6</v>
      </c>
      <c r="O20" s="216">
        <v>8</v>
      </c>
      <c r="P20" s="216">
        <v>6</v>
      </c>
      <c r="Q20" s="216">
        <v>5</v>
      </c>
      <c r="R20" s="216">
        <v>6</v>
      </c>
      <c r="S20" s="216">
        <v>2</v>
      </c>
      <c r="T20" s="217">
        <v>4</v>
      </c>
    </row>
    <row r="21" spans="2:20" ht="14.25" thickBot="1" x14ac:dyDescent="0.2">
      <c r="B21" s="310"/>
      <c r="C21" s="408" t="s">
        <v>13</v>
      </c>
      <c r="D21" s="418">
        <f t="shared" si="1"/>
        <v>1133</v>
      </c>
      <c r="E21" s="60">
        <f t="shared" si="3"/>
        <v>652</v>
      </c>
      <c r="F21" s="61">
        <f t="shared" si="3"/>
        <v>481</v>
      </c>
      <c r="G21" s="62">
        <f>SUM(G14:G20)</f>
        <v>3</v>
      </c>
      <c r="H21" s="62">
        <f t="shared" ref="H21:T21" si="4">SUM(H14:H20)</f>
        <v>4</v>
      </c>
      <c r="I21" s="62">
        <f t="shared" si="4"/>
        <v>28</v>
      </c>
      <c r="J21" s="62">
        <f t="shared" si="4"/>
        <v>25</v>
      </c>
      <c r="K21" s="62">
        <f t="shared" si="4"/>
        <v>51</v>
      </c>
      <c r="L21" s="62">
        <f t="shared" si="4"/>
        <v>47</v>
      </c>
      <c r="M21" s="62">
        <f t="shared" si="4"/>
        <v>77</v>
      </c>
      <c r="N21" s="62">
        <f t="shared" si="4"/>
        <v>74</v>
      </c>
      <c r="O21" s="62">
        <f t="shared" si="4"/>
        <v>149</v>
      </c>
      <c r="P21" s="62">
        <f t="shared" si="4"/>
        <v>113</v>
      </c>
      <c r="Q21" s="62">
        <f t="shared" si="4"/>
        <v>195</v>
      </c>
      <c r="R21" s="62">
        <f t="shared" si="4"/>
        <v>140</v>
      </c>
      <c r="S21" s="62">
        <f t="shared" si="4"/>
        <v>149</v>
      </c>
      <c r="T21" s="122">
        <f t="shared" si="4"/>
        <v>78</v>
      </c>
    </row>
    <row r="22" spans="2:20" ht="13.5" customHeight="1" x14ac:dyDescent="0.15">
      <c r="B22" s="308" t="s">
        <v>19</v>
      </c>
      <c r="C22" s="399" t="s">
        <v>20</v>
      </c>
      <c r="D22" s="380">
        <f t="shared" si="1"/>
        <v>803</v>
      </c>
      <c r="E22" s="18">
        <f t="shared" si="3"/>
        <v>450</v>
      </c>
      <c r="F22" s="19">
        <f t="shared" si="3"/>
        <v>353</v>
      </c>
      <c r="G22" s="224">
        <v>1</v>
      </c>
      <c r="H22" s="222">
        <v>0</v>
      </c>
      <c r="I22" s="222">
        <v>17</v>
      </c>
      <c r="J22" s="222">
        <v>19</v>
      </c>
      <c r="K22" s="222">
        <v>47</v>
      </c>
      <c r="L22" s="222">
        <v>33</v>
      </c>
      <c r="M22" s="222">
        <v>48</v>
      </c>
      <c r="N22" s="222">
        <v>56</v>
      </c>
      <c r="O22" s="222">
        <v>104</v>
      </c>
      <c r="P22" s="222">
        <v>90</v>
      </c>
      <c r="Q22" s="222">
        <v>151</v>
      </c>
      <c r="R22" s="222">
        <v>100</v>
      </c>
      <c r="S22" s="222">
        <v>82</v>
      </c>
      <c r="T22" s="223">
        <v>55</v>
      </c>
    </row>
    <row r="23" spans="2:20" x14ac:dyDescent="0.15">
      <c r="B23" s="309"/>
      <c r="C23" s="203" t="s">
        <v>21</v>
      </c>
      <c r="D23" s="417">
        <f t="shared" si="1"/>
        <v>5041</v>
      </c>
      <c r="E23" s="21">
        <f t="shared" si="3"/>
        <v>2733</v>
      </c>
      <c r="F23" s="22">
        <f t="shared" si="3"/>
        <v>2308</v>
      </c>
      <c r="G23" s="218">
        <v>0</v>
      </c>
      <c r="H23" s="216">
        <v>8</v>
      </c>
      <c r="I23" s="216">
        <v>328</v>
      </c>
      <c r="J23" s="216">
        <v>334</v>
      </c>
      <c r="K23" s="216">
        <v>778</v>
      </c>
      <c r="L23" s="216">
        <v>687</v>
      </c>
      <c r="M23" s="216">
        <v>639</v>
      </c>
      <c r="N23" s="216">
        <v>514</v>
      </c>
      <c r="O23" s="216">
        <v>449</v>
      </c>
      <c r="P23" s="216">
        <v>391</v>
      </c>
      <c r="Q23" s="216">
        <v>353</v>
      </c>
      <c r="R23" s="216">
        <v>268</v>
      </c>
      <c r="S23" s="216">
        <v>186</v>
      </c>
      <c r="T23" s="217">
        <v>106</v>
      </c>
    </row>
    <row r="24" spans="2:20" x14ac:dyDescent="0.15">
      <c r="B24" s="309"/>
      <c r="C24" s="203" t="s">
        <v>22</v>
      </c>
      <c r="D24" s="417">
        <f t="shared" si="1"/>
        <v>484</v>
      </c>
      <c r="E24" s="21">
        <f t="shared" si="3"/>
        <v>270</v>
      </c>
      <c r="F24" s="22">
        <f t="shared" si="3"/>
        <v>214</v>
      </c>
      <c r="G24" s="218">
        <v>1</v>
      </c>
      <c r="H24" s="216">
        <v>2</v>
      </c>
      <c r="I24" s="216">
        <v>17</v>
      </c>
      <c r="J24" s="216">
        <v>14</v>
      </c>
      <c r="K24" s="216">
        <v>28</v>
      </c>
      <c r="L24" s="216">
        <v>27</v>
      </c>
      <c r="M24" s="216">
        <v>29</v>
      </c>
      <c r="N24" s="216">
        <v>24</v>
      </c>
      <c r="O24" s="216">
        <v>58</v>
      </c>
      <c r="P24" s="216">
        <v>38</v>
      </c>
      <c r="Q24" s="216">
        <v>79</v>
      </c>
      <c r="R24" s="216">
        <v>62</v>
      </c>
      <c r="S24" s="216">
        <v>58</v>
      </c>
      <c r="T24" s="217">
        <v>47</v>
      </c>
    </row>
    <row r="25" spans="2:20" x14ac:dyDescent="0.15">
      <c r="B25" s="309"/>
      <c r="C25" s="203" t="s">
        <v>74</v>
      </c>
      <c r="D25" s="417">
        <f t="shared" si="1"/>
        <v>478</v>
      </c>
      <c r="E25" s="21">
        <f t="shared" si="3"/>
        <v>252</v>
      </c>
      <c r="F25" s="22">
        <f t="shared" si="3"/>
        <v>226</v>
      </c>
      <c r="G25" s="218">
        <v>0</v>
      </c>
      <c r="H25" s="216">
        <v>0</v>
      </c>
      <c r="I25" s="216">
        <v>15</v>
      </c>
      <c r="J25" s="216">
        <v>17</v>
      </c>
      <c r="K25" s="216">
        <v>35</v>
      </c>
      <c r="L25" s="216">
        <v>36</v>
      </c>
      <c r="M25" s="216">
        <v>40</v>
      </c>
      <c r="N25" s="216">
        <v>27</v>
      </c>
      <c r="O25" s="216">
        <v>45</v>
      </c>
      <c r="P25" s="216">
        <v>34</v>
      </c>
      <c r="Q25" s="216">
        <v>59</v>
      </c>
      <c r="R25" s="216">
        <v>60</v>
      </c>
      <c r="S25" s="216">
        <v>58</v>
      </c>
      <c r="T25" s="217">
        <v>52</v>
      </c>
    </row>
    <row r="26" spans="2:20" x14ac:dyDescent="0.15">
      <c r="B26" s="309"/>
      <c r="C26" s="203" t="s">
        <v>24</v>
      </c>
      <c r="D26" s="417">
        <f t="shared" si="1"/>
        <v>3424</v>
      </c>
      <c r="E26" s="21">
        <f t="shared" si="3"/>
        <v>2090</v>
      </c>
      <c r="F26" s="22">
        <f t="shared" si="3"/>
        <v>1334</v>
      </c>
      <c r="G26" s="218">
        <v>11</v>
      </c>
      <c r="H26" s="216">
        <v>8</v>
      </c>
      <c r="I26" s="216">
        <v>138</v>
      </c>
      <c r="J26" s="216">
        <v>107</v>
      </c>
      <c r="K26" s="216">
        <v>190</v>
      </c>
      <c r="L26" s="216">
        <v>147</v>
      </c>
      <c r="M26" s="216">
        <v>263</v>
      </c>
      <c r="N26" s="216">
        <v>169</v>
      </c>
      <c r="O26" s="216">
        <v>408</v>
      </c>
      <c r="P26" s="216">
        <v>272</v>
      </c>
      <c r="Q26" s="216">
        <v>632</v>
      </c>
      <c r="R26" s="216">
        <v>354</v>
      </c>
      <c r="S26" s="216">
        <v>448</v>
      </c>
      <c r="T26" s="217">
        <v>277</v>
      </c>
    </row>
    <row r="27" spans="2:20" ht="14.25" thickBot="1" x14ac:dyDescent="0.2">
      <c r="B27" s="310"/>
      <c r="C27" s="408" t="s">
        <v>13</v>
      </c>
      <c r="D27" s="418">
        <f t="shared" si="1"/>
        <v>10230</v>
      </c>
      <c r="E27" s="60">
        <f t="shared" si="3"/>
        <v>5795</v>
      </c>
      <c r="F27" s="61">
        <f t="shared" si="3"/>
        <v>4435</v>
      </c>
      <c r="G27" s="62">
        <f>SUM(G22:G26)</f>
        <v>13</v>
      </c>
      <c r="H27" s="62">
        <f t="shared" ref="H27:T27" si="5">SUM(H22:H26)</f>
        <v>18</v>
      </c>
      <c r="I27" s="62">
        <f t="shared" si="5"/>
        <v>515</v>
      </c>
      <c r="J27" s="62">
        <f t="shared" si="5"/>
        <v>491</v>
      </c>
      <c r="K27" s="62">
        <f t="shared" si="5"/>
        <v>1078</v>
      </c>
      <c r="L27" s="62">
        <f t="shared" si="5"/>
        <v>930</v>
      </c>
      <c r="M27" s="62">
        <f t="shared" si="5"/>
        <v>1019</v>
      </c>
      <c r="N27" s="62">
        <f t="shared" si="5"/>
        <v>790</v>
      </c>
      <c r="O27" s="62">
        <f t="shared" si="5"/>
        <v>1064</v>
      </c>
      <c r="P27" s="62">
        <f t="shared" si="5"/>
        <v>825</v>
      </c>
      <c r="Q27" s="62">
        <f t="shared" si="5"/>
        <v>1274</v>
      </c>
      <c r="R27" s="62">
        <f t="shared" si="5"/>
        <v>844</v>
      </c>
      <c r="S27" s="62">
        <f t="shared" si="5"/>
        <v>832</v>
      </c>
      <c r="T27" s="122">
        <f t="shared" si="5"/>
        <v>537</v>
      </c>
    </row>
    <row r="28" spans="2:20" ht="13.5" customHeight="1" x14ac:dyDescent="0.15">
      <c r="B28" s="308" t="s">
        <v>25</v>
      </c>
      <c r="C28" s="399" t="s">
        <v>89</v>
      </c>
      <c r="D28" s="380">
        <f t="shared" si="1"/>
        <v>192</v>
      </c>
      <c r="E28" s="18">
        <f t="shared" si="3"/>
        <v>109</v>
      </c>
      <c r="F28" s="19">
        <f t="shared" si="3"/>
        <v>83</v>
      </c>
      <c r="G28" s="224">
        <v>2</v>
      </c>
      <c r="H28" s="222">
        <v>1</v>
      </c>
      <c r="I28" s="222">
        <v>11</v>
      </c>
      <c r="J28" s="222">
        <v>8</v>
      </c>
      <c r="K28" s="222">
        <v>14</v>
      </c>
      <c r="L28" s="222">
        <v>9</v>
      </c>
      <c r="M28" s="222">
        <v>15</v>
      </c>
      <c r="N28" s="222">
        <v>11</v>
      </c>
      <c r="O28" s="222">
        <v>14</v>
      </c>
      <c r="P28" s="222">
        <v>18</v>
      </c>
      <c r="Q28" s="222">
        <v>35</v>
      </c>
      <c r="R28" s="222">
        <v>25</v>
      </c>
      <c r="S28" s="222">
        <v>18</v>
      </c>
      <c r="T28" s="223">
        <v>11</v>
      </c>
    </row>
    <row r="29" spans="2:20" x14ac:dyDescent="0.15">
      <c r="B29" s="309"/>
      <c r="C29" s="203" t="s">
        <v>90</v>
      </c>
      <c r="D29" s="417">
        <f t="shared" si="1"/>
        <v>366</v>
      </c>
      <c r="E29" s="21">
        <f t="shared" si="3"/>
        <v>205</v>
      </c>
      <c r="F29" s="22">
        <f t="shared" si="3"/>
        <v>161</v>
      </c>
      <c r="G29" s="218">
        <v>1</v>
      </c>
      <c r="H29" s="216">
        <v>1</v>
      </c>
      <c r="I29" s="216">
        <v>3</v>
      </c>
      <c r="J29" s="216">
        <v>4</v>
      </c>
      <c r="K29" s="216">
        <v>23</v>
      </c>
      <c r="L29" s="216">
        <v>9</v>
      </c>
      <c r="M29" s="216">
        <v>30</v>
      </c>
      <c r="N29" s="216">
        <v>17</v>
      </c>
      <c r="O29" s="216">
        <v>34</v>
      </c>
      <c r="P29" s="216">
        <v>32</v>
      </c>
      <c r="Q29" s="216">
        <v>72</v>
      </c>
      <c r="R29" s="216">
        <v>64</v>
      </c>
      <c r="S29" s="216">
        <v>42</v>
      </c>
      <c r="T29" s="217">
        <v>34</v>
      </c>
    </row>
    <row r="30" spans="2:20" x14ac:dyDescent="0.15">
      <c r="B30" s="309"/>
      <c r="C30" s="203" t="s">
        <v>26</v>
      </c>
      <c r="D30" s="417">
        <f t="shared" si="1"/>
        <v>320</v>
      </c>
      <c r="E30" s="21">
        <f t="shared" si="3"/>
        <v>171</v>
      </c>
      <c r="F30" s="22">
        <f t="shared" si="3"/>
        <v>149</v>
      </c>
      <c r="G30" s="218">
        <v>1</v>
      </c>
      <c r="H30" s="216">
        <v>0</v>
      </c>
      <c r="I30" s="216">
        <v>25</v>
      </c>
      <c r="J30" s="216">
        <v>7</v>
      </c>
      <c r="K30" s="216">
        <v>32</v>
      </c>
      <c r="L30" s="216">
        <v>14</v>
      </c>
      <c r="M30" s="216">
        <v>25</v>
      </c>
      <c r="N30" s="216">
        <v>22</v>
      </c>
      <c r="O30" s="216">
        <v>22</v>
      </c>
      <c r="P30" s="216">
        <v>33</v>
      </c>
      <c r="Q30" s="216">
        <v>36</v>
      </c>
      <c r="R30" s="216">
        <v>37</v>
      </c>
      <c r="S30" s="216">
        <v>30</v>
      </c>
      <c r="T30" s="217">
        <v>36</v>
      </c>
    </row>
    <row r="31" spans="2:20" x14ac:dyDescent="0.15">
      <c r="B31" s="309"/>
      <c r="C31" s="203" t="s">
        <v>123</v>
      </c>
      <c r="D31" s="417">
        <f t="shared" si="1"/>
        <v>1264</v>
      </c>
      <c r="E31" s="21">
        <f t="shared" si="3"/>
        <v>384</v>
      </c>
      <c r="F31" s="22">
        <f t="shared" si="3"/>
        <v>880</v>
      </c>
      <c r="G31" s="218">
        <v>1</v>
      </c>
      <c r="H31" s="216">
        <v>0</v>
      </c>
      <c r="I31" s="216">
        <v>27</v>
      </c>
      <c r="J31" s="216">
        <v>11</v>
      </c>
      <c r="K31" s="216">
        <v>48</v>
      </c>
      <c r="L31" s="216">
        <v>23</v>
      </c>
      <c r="M31" s="216">
        <v>47</v>
      </c>
      <c r="N31" s="216">
        <v>25</v>
      </c>
      <c r="O31" s="216">
        <v>47</v>
      </c>
      <c r="P31" s="216">
        <v>73</v>
      </c>
      <c r="Q31" s="216">
        <v>94</v>
      </c>
      <c r="R31" s="216">
        <v>351</v>
      </c>
      <c r="S31" s="216">
        <v>120</v>
      </c>
      <c r="T31" s="217">
        <v>397</v>
      </c>
    </row>
    <row r="32" spans="2:20" x14ac:dyDescent="0.15">
      <c r="B32" s="309"/>
      <c r="C32" s="203" t="s">
        <v>28</v>
      </c>
      <c r="D32" s="417">
        <f t="shared" si="1"/>
        <v>2017</v>
      </c>
      <c r="E32" s="21">
        <f t="shared" si="3"/>
        <v>1146</v>
      </c>
      <c r="F32" s="22">
        <f t="shared" si="3"/>
        <v>871</v>
      </c>
      <c r="G32" s="218">
        <v>5</v>
      </c>
      <c r="H32" s="216">
        <v>2</v>
      </c>
      <c r="I32" s="216">
        <v>92</v>
      </c>
      <c r="J32" s="216">
        <v>67</v>
      </c>
      <c r="K32" s="216">
        <v>180</v>
      </c>
      <c r="L32" s="216">
        <v>102</v>
      </c>
      <c r="M32" s="216">
        <v>189</v>
      </c>
      <c r="N32" s="216">
        <v>119</v>
      </c>
      <c r="O32" s="216">
        <v>210</v>
      </c>
      <c r="P32" s="216">
        <v>128</v>
      </c>
      <c r="Q32" s="216">
        <v>277</v>
      </c>
      <c r="R32" s="216">
        <v>264</v>
      </c>
      <c r="S32" s="216">
        <v>193</v>
      </c>
      <c r="T32" s="217">
        <v>189</v>
      </c>
    </row>
    <row r="33" spans="2:22" ht="14.25" thickBot="1" x14ac:dyDescent="0.2">
      <c r="B33" s="310"/>
      <c r="C33" s="408" t="s">
        <v>13</v>
      </c>
      <c r="D33" s="418">
        <f t="shared" si="1"/>
        <v>4159</v>
      </c>
      <c r="E33" s="60">
        <f t="shared" si="3"/>
        <v>2015</v>
      </c>
      <c r="F33" s="61">
        <f t="shared" si="3"/>
        <v>2144</v>
      </c>
      <c r="G33" s="62">
        <f>SUM(G28:G32)</f>
        <v>10</v>
      </c>
      <c r="H33" s="62">
        <f t="shared" ref="H33:T33" si="6">SUM(H28:H32)</f>
        <v>4</v>
      </c>
      <c r="I33" s="62">
        <f t="shared" si="6"/>
        <v>158</v>
      </c>
      <c r="J33" s="62">
        <f t="shared" si="6"/>
        <v>97</v>
      </c>
      <c r="K33" s="62">
        <f t="shared" si="6"/>
        <v>297</v>
      </c>
      <c r="L33" s="62">
        <f t="shared" si="6"/>
        <v>157</v>
      </c>
      <c r="M33" s="62">
        <f t="shared" si="6"/>
        <v>306</v>
      </c>
      <c r="N33" s="62">
        <f t="shared" si="6"/>
        <v>194</v>
      </c>
      <c r="O33" s="62">
        <f t="shared" si="6"/>
        <v>327</v>
      </c>
      <c r="P33" s="62">
        <f t="shared" si="6"/>
        <v>284</v>
      </c>
      <c r="Q33" s="62">
        <f t="shared" si="6"/>
        <v>514</v>
      </c>
      <c r="R33" s="62">
        <f t="shared" si="6"/>
        <v>741</v>
      </c>
      <c r="S33" s="62">
        <f t="shared" si="6"/>
        <v>403</v>
      </c>
      <c r="T33" s="122">
        <f t="shared" si="6"/>
        <v>667</v>
      </c>
    </row>
    <row r="34" spans="2:22" ht="14.25" thickBot="1" x14ac:dyDescent="0.2">
      <c r="B34" s="312" t="s">
        <v>29</v>
      </c>
      <c r="C34" s="330"/>
      <c r="D34" s="395">
        <f t="shared" si="1"/>
        <v>1486</v>
      </c>
      <c r="E34" s="27">
        <f t="shared" si="3"/>
        <v>923</v>
      </c>
      <c r="F34" s="28">
        <f t="shared" si="3"/>
        <v>563</v>
      </c>
      <c r="G34" s="221">
        <v>8</v>
      </c>
      <c r="H34" s="219">
        <v>5</v>
      </c>
      <c r="I34" s="219">
        <v>75</v>
      </c>
      <c r="J34" s="219">
        <v>46</v>
      </c>
      <c r="K34" s="219">
        <v>135</v>
      </c>
      <c r="L34" s="219">
        <v>94</v>
      </c>
      <c r="M34" s="219">
        <v>187</v>
      </c>
      <c r="N34" s="219">
        <v>120</v>
      </c>
      <c r="O34" s="219">
        <v>219</v>
      </c>
      <c r="P34" s="219">
        <v>118</v>
      </c>
      <c r="Q34" s="219">
        <v>197</v>
      </c>
      <c r="R34" s="219">
        <v>127</v>
      </c>
      <c r="S34" s="219">
        <v>102</v>
      </c>
      <c r="T34" s="220">
        <v>53</v>
      </c>
    </row>
    <row r="35" spans="2:22" ht="14.25" thickBot="1" x14ac:dyDescent="0.2">
      <c r="B35" s="331" t="s">
        <v>30</v>
      </c>
      <c r="C35" s="332"/>
      <c r="D35" s="409">
        <f t="shared" si="1"/>
        <v>40895</v>
      </c>
      <c r="E35" s="126">
        <f t="shared" si="3"/>
        <v>24854</v>
      </c>
      <c r="F35" s="128">
        <f t="shared" si="3"/>
        <v>16041</v>
      </c>
      <c r="G35" s="145">
        <f>G4+G13+G21+G27+G33+G34</f>
        <v>165</v>
      </c>
      <c r="H35" s="145">
        <f t="shared" ref="H35:T35" si="7">H4+H13+H21+H27+H33+H34</f>
        <v>113</v>
      </c>
      <c r="I35" s="145">
        <f t="shared" si="7"/>
        <v>2408</v>
      </c>
      <c r="J35" s="145">
        <f t="shared" si="7"/>
        <v>1694</v>
      </c>
      <c r="K35" s="145">
        <f t="shared" si="7"/>
        <v>3946</v>
      </c>
      <c r="L35" s="145">
        <f t="shared" si="7"/>
        <v>2623</v>
      </c>
      <c r="M35" s="145">
        <f t="shared" si="7"/>
        <v>4365</v>
      </c>
      <c r="N35" s="145">
        <f t="shared" si="7"/>
        <v>2694</v>
      </c>
      <c r="O35" s="145">
        <f t="shared" si="7"/>
        <v>5182</v>
      </c>
      <c r="P35" s="145">
        <f t="shared" si="7"/>
        <v>3032</v>
      </c>
      <c r="Q35" s="145">
        <f t="shared" si="7"/>
        <v>5640</v>
      </c>
      <c r="R35" s="145">
        <f t="shared" si="7"/>
        <v>3664</v>
      </c>
      <c r="S35" s="145">
        <f t="shared" si="7"/>
        <v>3148</v>
      </c>
      <c r="T35" s="146">
        <f t="shared" si="7"/>
        <v>2221</v>
      </c>
      <c r="V35" s="48"/>
    </row>
    <row r="36" spans="2:22" x14ac:dyDescent="0.15">
      <c r="F36" s="48"/>
      <c r="G36" s="48"/>
      <c r="T36" s="153"/>
    </row>
  </sheetData>
  <mergeCells count="16">
    <mergeCell ref="B22:B27"/>
    <mergeCell ref="B28:B33"/>
    <mergeCell ref="B34:C34"/>
    <mergeCell ref="B35:C35"/>
    <mergeCell ref="O2:P2"/>
    <mergeCell ref="Q2:R2"/>
    <mergeCell ref="S2:T2"/>
    <mergeCell ref="B4:C4"/>
    <mergeCell ref="B5:B13"/>
    <mergeCell ref="B14:B21"/>
    <mergeCell ref="B2:C3"/>
    <mergeCell ref="D2:F2"/>
    <mergeCell ref="G2:H2"/>
    <mergeCell ref="I2:J2"/>
    <mergeCell ref="K2:L2"/>
    <mergeCell ref="M2:N2"/>
  </mergeCells>
  <phoneticPr fontId="1"/>
  <pageMargins left="0" right="0" top="0.15748031496062992" bottom="0.15748031496062992" header="0.31496062992125984" footer="0.31496062992125984"/>
  <pageSetup paperSize="8" scale="13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7"/>
  <sheetViews>
    <sheetView topLeftCell="A22" zoomScaleNormal="100" zoomScaleSheetLayoutView="70" workbookViewId="0">
      <selection activeCell="H43" sqref="H43"/>
    </sheetView>
  </sheetViews>
  <sheetFormatPr defaultColWidth="9" defaultRowHeight="13.5" x14ac:dyDescent="0.15"/>
  <cols>
    <col min="1" max="1" width="2.625" style="47" customWidth="1"/>
    <col min="2" max="2" width="2.75" style="47" bestFit="1" customWidth="1"/>
    <col min="3" max="3" width="11" style="47" customWidth="1"/>
    <col min="4" max="4" width="19.5" style="47" bestFit="1" customWidth="1"/>
    <col min="5" max="7" width="7.75" style="47" customWidth="1"/>
    <col min="8" max="21" width="6.25" style="47" customWidth="1"/>
    <col min="22" max="16384" width="9" style="47"/>
  </cols>
  <sheetData>
    <row r="1" spans="2:21" ht="14.25" thickBot="1" x14ac:dyDescent="0.2">
      <c r="B1" s="47" t="s">
        <v>136</v>
      </c>
      <c r="U1" s="164"/>
    </row>
    <row r="2" spans="2:21" ht="13.5" customHeight="1" x14ac:dyDescent="0.15">
      <c r="B2" s="266" t="s">
        <v>31</v>
      </c>
      <c r="C2" s="267"/>
      <c r="D2" s="267"/>
      <c r="E2" s="270" t="s">
        <v>76</v>
      </c>
      <c r="F2" s="271"/>
      <c r="G2" s="272"/>
      <c r="H2" s="259" t="s">
        <v>67</v>
      </c>
      <c r="I2" s="271"/>
      <c r="J2" s="271" t="s">
        <v>68</v>
      </c>
      <c r="K2" s="271"/>
      <c r="L2" s="271" t="s">
        <v>69</v>
      </c>
      <c r="M2" s="271"/>
      <c r="N2" s="271" t="s">
        <v>70</v>
      </c>
      <c r="O2" s="271"/>
      <c r="P2" s="271" t="s">
        <v>71</v>
      </c>
      <c r="Q2" s="271"/>
      <c r="R2" s="271" t="s">
        <v>72</v>
      </c>
      <c r="S2" s="271"/>
      <c r="T2" s="271" t="s">
        <v>73</v>
      </c>
      <c r="U2" s="272"/>
    </row>
    <row r="3" spans="2:21" ht="14.25" thickBot="1" x14ac:dyDescent="0.2">
      <c r="B3" s="268"/>
      <c r="C3" s="269"/>
      <c r="D3" s="269"/>
      <c r="E3" s="111" t="s">
        <v>0</v>
      </c>
      <c r="F3" s="37" t="s">
        <v>1</v>
      </c>
      <c r="G3" s="40" t="s">
        <v>2</v>
      </c>
      <c r="H3" s="179" t="s">
        <v>1</v>
      </c>
      <c r="I3" s="15" t="s">
        <v>2</v>
      </c>
      <c r="J3" s="179" t="s">
        <v>1</v>
      </c>
      <c r="K3" s="15" t="s">
        <v>2</v>
      </c>
      <c r="L3" s="179" t="s">
        <v>1</v>
      </c>
      <c r="M3" s="15" t="s">
        <v>2</v>
      </c>
      <c r="N3" s="179" t="s">
        <v>1</v>
      </c>
      <c r="O3" s="15" t="s">
        <v>2</v>
      </c>
      <c r="P3" s="179" t="s">
        <v>1</v>
      </c>
      <c r="Q3" s="15" t="s">
        <v>2</v>
      </c>
      <c r="R3" s="17" t="s">
        <v>1</v>
      </c>
      <c r="S3" s="17" t="s">
        <v>2</v>
      </c>
      <c r="T3" s="17" t="s">
        <v>1</v>
      </c>
      <c r="U3" s="16" t="s">
        <v>2</v>
      </c>
    </row>
    <row r="4" spans="2:21" ht="13.5" customHeight="1" x14ac:dyDescent="0.15">
      <c r="B4" s="326" t="s">
        <v>32</v>
      </c>
      <c r="C4" s="253" t="s">
        <v>33</v>
      </c>
      <c r="D4" s="254"/>
      <c r="E4" s="107">
        <f>SUM(F4:G4)</f>
        <v>4193</v>
      </c>
      <c r="F4" s="105">
        <f>SUM(H4+J4+L4+N4+P4+R4+T4)</f>
        <v>2295</v>
      </c>
      <c r="G4" s="106">
        <f>SUM(I4+K4+M4+O4+Q4+S4+U4)</f>
        <v>1898</v>
      </c>
      <c r="H4" s="85">
        <v>7</v>
      </c>
      <c r="I4" s="83">
        <v>7</v>
      </c>
      <c r="J4" s="83">
        <v>93</v>
      </c>
      <c r="K4" s="83">
        <v>62</v>
      </c>
      <c r="L4" s="83">
        <v>215</v>
      </c>
      <c r="M4" s="83">
        <v>154</v>
      </c>
      <c r="N4" s="83">
        <v>262</v>
      </c>
      <c r="O4" s="83">
        <v>206</v>
      </c>
      <c r="P4" s="83">
        <v>471</v>
      </c>
      <c r="Q4" s="83">
        <v>363</v>
      </c>
      <c r="R4" s="83">
        <v>698</v>
      </c>
      <c r="S4" s="86">
        <v>605</v>
      </c>
      <c r="T4" s="83">
        <v>549</v>
      </c>
      <c r="U4" s="84">
        <v>501</v>
      </c>
    </row>
    <row r="5" spans="2:21" x14ac:dyDescent="0.15">
      <c r="B5" s="327"/>
      <c r="C5" s="242" t="s">
        <v>34</v>
      </c>
      <c r="D5" s="243"/>
      <c r="E5" s="87">
        <f t="shared" ref="E5:E45" si="0">SUM(F5:G5)</f>
        <v>1879</v>
      </c>
      <c r="F5" s="88">
        <f t="shared" ref="F5:G20" si="1">SUM(H5+J5+L5+N5+P5+R5+T5)</f>
        <v>891</v>
      </c>
      <c r="G5" s="89">
        <f t="shared" si="1"/>
        <v>988</v>
      </c>
      <c r="H5" s="90">
        <v>1</v>
      </c>
      <c r="I5" s="88">
        <v>3</v>
      </c>
      <c r="J5" s="88">
        <v>56</v>
      </c>
      <c r="K5" s="88">
        <v>39</v>
      </c>
      <c r="L5" s="88">
        <v>102</v>
      </c>
      <c r="M5" s="88">
        <v>78</v>
      </c>
      <c r="N5" s="88">
        <v>119</v>
      </c>
      <c r="O5" s="88">
        <v>61</v>
      </c>
      <c r="P5" s="88">
        <v>135</v>
      </c>
      <c r="Q5" s="88">
        <v>117</v>
      </c>
      <c r="R5" s="88">
        <v>251</v>
      </c>
      <c r="S5" s="88">
        <v>349</v>
      </c>
      <c r="T5" s="88">
        <v>227</v>
      </c>
      <c r="U5" s="89">
        <v>341</v>
      </c>
    </row>
    <row r="6" spans="2:21" x14ac:dyDescent="0.15">
      <c r="B6" s="327"/>
      <c r="C6" s="242" t="s">
        <v>35</v>
      </c>
      <c r="D6" s="243"/>
      <c r="E6" s="87">
        <f t="shared" si="0"/>
        <v>6999</v>
      </c>
      <c r="F6" s="88">
        <f t="shared" si="1"/>
        <v>4092</v>
      </c>
      <c r="G6" s="89">
        <f t="shared" si="1"/>
        <v>2907</v>
      </c>
      <c r="H6" s="90">
        <v>7</v>
      </c>
      <c r="I6" s="88">
        <v>10</v>
      </c>
      <c r="J6" s="88">
        <v>388</v>
      </c>
      <c r="K6" s="88">
        <v>359</v>
      </c>
      <c r="L6" s="88">
        <v>926</v>
      </c>
      <c r="M6" s="88">
        <v>742</v>
      </c>
      <c r="N6" s="88">
        <v>874</v>
      </c>
      <c r="O6" s="88">
        <v>606</v>
      </c>
      <c r="P6" s="88">
        <v>825</v>
      </c>
      <c r="Q6" s="88">
        <v>559</v>
      </c>
      <c r="R6" s="88">
        <v>723</v>
      </c>
      <c r="S6" s="88">
        <v>448</v>
      </c>
      <c r="T6" s="90">
        <v>349</v>
      </c>
      <c r="U6" s="89">
        <v>183</v>
      </c>
    </row>
    <row r="7" spans="2:21" x14ac:dyDescent="0.15">
      <c r="B7" s="327"/>
      <c r="C7" s="242" t="s">
        <v>36</v>
      </c>
      <c r="D7" s="243"/>
      <c r="E7" s="87">
        <f t="shared" si="0"/>
        <v>11809</v>
      </c>
      <c r="F7" s="88">
        <f t="shared" si="1"/>
        <v>7351</v>
      </c>
      <c r="G7" s="89">
        <f t="shared" si="1"/>
        <v>4458</v>
      </c>
      <c r="H7" s="90">
        <v>63</v>
      </c>
      <c r="I7" s="88">
        <v>43</v>
      </c>
      <c r="J7" s="88">
        <v>769</v>
      </c>
      <c r="K7" s="88">
        <v>539</v>
      </c>
      <c r="L7" s="88">
        <v>996</v>
      </c>
      <c r="M7" s="88">
        <v>629</v>
      </c>
      <c r="N7" s="88">
        <v>1177</v>
      </c>
      <c r="O7" s="88">
        <v>711</v>
      </c>
      <c r="P7" s="88">
        <v>1536</v>
      </c>
      <c r="Q7" s="88">
        <v>862</v>
      </c>
      <c r="R7" s="88">
        <v>1805</v>
      </c>
      <c r="S7" s="88">
        <v>1048</v>
      </c>
      <c r="T7" s="90">
        <v>1005</v>
      </c>
      <c r="U7" s="89">
        <v>626</v>
      </c>
    </row>
    <row r="8" spans="2:21" x14ac:dyDescent="0.15">
      <c r="B8" s="327"/>
      <c r="C8" s="242" t="s">
        <v>37</v>
      </c>
      <c r="D8" s="243"/>
      <c r="E8" s="87">
        <f t="shared" si="0"/>
        <v>139</v>
      </c>
      <c r="F8" s="88">
        <f t="shared" si="1"/>
        <v>50</v>
      </c>
      <c r="G8" s="89">
        <f t="shared" si="1"/>
        <v>89</v>
      </c>
      <c r="H8" s="90">
        <v>0</v>
      </c>
      <c r="I8" s="88">
        <v>0</v>
      </c>
      <c r="J8" s="88">
        <v>0</v>
      </c>
      <c r="K8" s="88">
        <v>1</v>
      </c>
      <c r="L8" s="88">
        <v>4</v>
      </c>
      <c r="M8" s="88">
        <v>2</v>
      </c>
      <c r="N8" s="88">
        <v>6</v>
      </c>
      <c r="O8" s="88">
        <v>1</v>
      </c>
      <c r="P8" s="88">
        <v>9</v>
      </c>
      <c r="Q8" s="88">
        <v>9</v>
      </c>
      <c r="R8" s="88">
        <v>11</v>
      </c>
      <c r="S8" s="88">
        <v>38</v>
      </c>
      <c r="T8" s="90">
        <v>20</v>
      </c>
      <c r="U8" s="89">
        <v>38</v>
      </c>
    </row>
    <row r="9" spans="2:21" x14ac:dyDescent="0.15">
      <c r="B9" s="327"/>
      <c r="C9" s="242" t="s">
        <v>38</v>
      </c>
      <c r="D9" s="243"/>
      <c r="E9" s="87">
        <f t="shared" si="0"/>
        <v>5563</v>
      </c>
      <c r="F9" s="88">
        <f t="shared" si="1"/>
        <v>3635</v>
      </c>
      <c r="G9" s="89">
        <f t="shared" si="1"/>
        <v>1928</v>
      </c>
      <c r="H9" s="90">
        <v>21</v>
      </c>
      <c r="I9" s="88">
        <v>10</v>
      </c>
      <c r="J9" s="88">
        <v>369</v>
      </c>
      <c r="K9" s="88">
        <v>217</v>
      </c>
      <c r="L9" s="88">
        <v>633</v>
      </c>
      <c r="M9" s="88">
        <v>371</v>
      </c>
      <c r="N9" s="88">
        <v>689</v>
      </c>
      <c r="O9" s="88">
        <v>409</v>
      </c>
      <c r="P9" s="88">
        <v>815</v>
      </c>
      <c r="Q9" s="88">
        <v>389</v>
      </c>
      <c r="R9" s="88">
        <v>756</v>
      </c>
      <c r="S9" s="88">
        <v>366</v>
      </c>
      <c r="T9" s="90">
        <v>352</v>
      </c>
      <c r="U9" s="89">
        <v>166</v>
      </c>
    </row>
    <row r="10" spans="2:21" x14ac:dyDescent="0.15">
      <c r="B10" s="327"/>
      <c r="C10" s="242" t="s">
        <v>39</v>
      </c>
      <c r="D10" s="243"/>
      <c r="E10" s="87">
        <f t="shared" si="0"/>
        <v>1217</v>
      </c>
      <c r="F10" s="88">
        <f t="shared" si="1"/>
        <v>851</v>
      </c>
      <c r="G10" s="89">
        <f t="shared" si="1"/>
        <v>366</v>
      </c>
      <c r="H10" s="90">
        <v>6</v>
      </c>
      <c r="I10" s="88">
        <v>5</v>
      </c>
      <c r="J10" s="88">
        <v>86</v>
      </c>
      <c r="K10" s="88">
        <v>46</v>
      </c>
      <c r="L10" s="88">
        <v>139</v>
      </c>
      <c r="M10" s="88">
        <v>48</v>
      </c>
      <c r="N10" s="88">
        <v>161</v>
      </c>
      <c r="O10" s="88">
        <v>65</v>
      </c>
      <c r="P10" s="88">
        <v>176</v>
      </c>
      <c r="Q10" s="88">
        <v>83</v>
      </c>
      <c r="R10" s="88">
        <v>200</v>
      </c>
      <c r="S10" s="88">
        <v>78</v>
      </c>
      <c r="T10" s="90">
        <v>83</v>
      </c>
      <c r="U10" s="89">
        <v>41</v>
      </c>
    </row>
    <row r="11" spans="2:21" x14ac:dyDescent="0.15">
      <c r="B11" s="327"/>
      <c r="C11" s="242" t="s">
        <v>40</v>
      </c>
      <c r="D11" s="243"/>
      <c r="E11" s="87">
        <f t="shared" si="0"/>
        <v>475</v>
      </c>
      <c r="F11" s="88">
        <f t="shared" si="1"/>
        <v>312</v>
      </c>
      <c r="G11" s="89">
        <f t="shared" si="1"/>
        <v>163</v>
      </c>
      <c r="H11" s="90">
        <v>0</v>
      </c>
      <c r="I11" s="88">
        <v>0</v>
      </c>
      <c r="J11" s="88">
        <v>19</v>
      </c>
      <c r="K11" s="88">
        <v>10</v>
      </c>
      <c r="L11" s="88">
        <v>38</v>
      </c>
      <c r="M11" s="88">
        <v>28</v>
      </c>
      <c r="N11" s="88">
        <v>59</v>
      </c>
      <c r="O11" s="88">
        <v>28</v>
      </c>
      <c r="P11" s="88">
        <v>65</v>
      </c>
      <c r="Q11" s="88">
        <v>33</v>
      </c>
      <c r="R11" s="88">
        <v>90</v>
      </c>
      <c r="S11" s="88">
        <v>42</v>
      </c>
      <c r="T11" s="90">
        <v>41</v>
      </c>
      <c r="U11" s="89">
        <v>22</v>
      </c>
    </row>
    <row r="12" spans="2:21" x14ac:dyDescent="0.15">
      <c r="B12" s="327"/>
      <c r="C12" s="242" t="s">
        <v>41</v>
      </c>
      <c r="D12" s="243"/>
      <c r="E12" s="87">
        <f t="shared" si="0"/>
        <v>159</v>
      </c>
      <c r="F12" s="88">
        <f t="shared" si="1"/>
        <v>120</v>
      </c>
      <c r="G12" s="89">
        <f t="shared" si="1"/>
        <v>39</v>
      </c>
      <c r="H12" s="90">
        <v>0</v>
      </c>
      <c r="I12" s="88">
        <v>0</v>
      </c>
      <c r="J12" s="88">
        <v>14</v>
      </c>
      <c r="K12" s="88">
        <v>4</v>
      </c>
      <c r="L12" s="88">
        <v>23</v>
      </c>
      <c r="M12" s="88">
        <v>14</v>
      </c>
      <c r="N12" s="88">
        <v>22</v>
      </c>
      <c r="O12" s="88">
        <v>6</v>
      </c>
      <c r="P12" s="88">
        <v>31</v>
      </c>
      <c r="Q12" s="88">
        <v>7</v>
      </c>
      <c r="R12" s="88">
        <v>21</v>
      </c>
      <c r="S12" s="88">
        <v>4</v>
      </c>
      <c r="T12" s="90">
        <v>9</v>
      </c>
      <c r="U12" s="89">
        <v>4</v>
      </c>
    </row>
    <row r="13" spans="2:21" x14ac:dyDescent="0.15">
      <c r="B13" s="327"/>
      <c r="C13" s="242" t="s">
        <v>42</v>
      </c>
      <c r="D13" s="243"/>
      <c r="E13" s="87">
        <f t="shared" si="0"/>
        <v>2108</v>
      </c>
      <c r="F13" s="88">
        <f t="shared" si="1"/>
        <v>1448</v>
      </c>
      <c r="G13" s="89">
        <f t="shared" si="1"/>
        <v>660</v>
      </c>
      <c r="H13" s="90">
        <v>22</v>
      </c>
      <c r="I13" s="88">
        <v>8</v>
      </c>
      <c r="J13" s="88">
        <v>207</v>
      </c>
      <c r="K13" s="88">
        <v>116</v>
      </c>
      <c r="L13" s="88">
        <v>249</v>
      </c>
      <c r="M13" s="88">
        <v>110</v>
      </c>
      <c r="N13" s="88">
        <v>276</v>
      </c>
      <c r="O13" s="88">
        <v>125</v>
      </c>
      <c r="P13" s="88">
        <v>309</v>
      </c>
      <c r="Q13" s="88">
        <v>127</v>
      </c>
      <c r="R13" s="88">
        <v>267</v>
      </c>
      <c r="S13" s="88">
        <v>122</v>
      </c>
      <c r="T13" s="90">
        <v>118</v>
      </c>
      <c r="U13" s="89">
        <v>52</v>
      </c>
    </row>
    <row r="14" spans="2:21" x14ac:dyDescent="0.15">
      <c r="B14" s="327"/>
      <c r="C14" s="242" t="s">
        <v>43</v>
      </c>
      <c r="D14" s="243"/>
      <c r="E14" s="87">
        <f t="shared" si="0"/>
        <v>1815</v>
      </c>
      <c r="F14" s="88">
        <f t="shared" si="1"/>
        <v>1050</v>
      </c>
      <c r="G14" s="89">
        <f t="shared" si="1"/>
        <v>765</v>
      </c>
      <c r="H14" s="90">
        <v>11</v>
      </c>
      <c r="I14" s="88">
        <v>9</v>
      </c>
      <c r="J14" s="88">
        <v>164</v>
      </c>
      <c r="K14" s="88">
        <v>153</v>
      </c>
      <c r="L14" s="88">
        <v>233</v>
      </c>
      <c r="M14" s="88">
        <v>178</v>
      </c>
      <c r="N14" s="88">
        <v>224</v>
      </c>
      <c r="O14" s="88">
        <v>125</v>
      </c>
      <c r="P14" s="88">
        <v>172</v>
      </c>
      <c r="Q14" s="88">
        <v>117</v>
      </c>
      <c r="R14" s="88">
        <v>178</v>
      </c>
      <c r="S14" s="88">
        <v>127</v>
      </c>
      <c r="T14" s="90">
        <v>68</v>
      </c>
      <c r="U14" s="89">
        <v>56</v>
      </c>
    </row>
    <row r="15" spans="2:21" x14ac:dyDescent="0.15">
      <c r="B15" s="327"/>
      <c r="C15" s="242" t="s">
        <v>44</v>
      </c>
      <c r="D15" s="243"/>
      <c r="E15" s="87">
        <f t="shared" si="0"/>
        <v>112</v>
      </c>
      <c r="F15" s="88">
        <f t="shared" si="1"/>
        <v>54</v>
      </c>
      <c r="G15" s="89">
        <f t="shared" si="1"/>
        <v>58</v>
      </c>
      <c r="H15" s="90">
        <v>4</v>
      </c>
      <c r="I15" s="88">
        <v>2</v>
      </c>
      <c r="J15" s="88">
        <v>9</v>
      </c>
      <c r="K15" s="88">
        <v>5</v>
      </c>
      <c r="L15" s="88">
        <v>8</v>
      </c>
      <c r="M15" s="88">
        <v>8</v>
      </c>
      <c r="N15" s="88">
        <v>6</v>
      </c>
      <c r="O15" s="88">
        <v>8</v>
      </c>
      <c r="P15" s="88">
        <v>9</v>
      </c>
      <c r="Q15" s="88">
        <v>11</v>
      </c>
      <c r="R15" s="88">
        <v>13</v>
      </c>
      <c r="S15" s="88">
        <v>12</v>
      </c>
      <c r="T15" s="90">
        <v>5</v>
      </c>
      <c r="U15" s="89">
        <v>12</v>
      </c>
    </row>
    <row r="16" spans="2:21" x14ac:dyDescent="0.15">
      <c r="B16" s="327"/>
      <c r="C16" s="242" t="s">
        <v>45</v>
      </c>
      <c r="D16" s="243"/>
      <c r="E16" s="87">
        <f t="shared" si="0"/>
        <v>463</v>
      </c>
      <c r="F16" s="88">
        <f t="shared" si="1"/>
        <v>307</v>
      </c>
      <c r="G16" s="89">
        <f t="shared" si="1"/>
        <v>156</v>
      </c>
      <c r="H16" s="90">
        <v>2</v>
      </c>
      <c r="I16" s="88">
        <v>0</v>
      </c>
      <c r="J16" s="88">
        <v>17</v>
      </c>
      <c r="K16" s="88">
        <v>9</v>
      </c>
      <c r="L16" s="88">
        <v>28</v>
      </c>
      <c r="M16" s="88">
        <v>19</v>
      </c>
      <c r="N16" s="88">
        <v>67</v>
      </c>
      <c r="O16" s="88">
        <v>24</v>
      </c>
      <c r="P16" s="88">
        <v>77</v>
      </c>
      <c r="Q16" s="88">
        <v>33</v>
      </c>
      <c r="R16" s="88">
        <v>85</v>
      </c>
      <c r="S16" s="88">
        <v>51</v>
      </c>
      <c r="T16" s="90">
        <v>31</v>
      </c>
      <c r="U16" s="89">
        <v>20</v>
      </c>
    </row>
    <row r="17" spans="2:21" x14ac:dyDescent="0.15">
      <c r="B17" s="327"/>
      <c r="C17" s="242" t="s">
        <v>29</v>
      </c>
      <c r="D17" s="243"/>
      <c r="E17" s="87">
        <f t="shared" si="0"/>
        <v>15</v>
      </c>
      <c r="F17" s="88">
        <f t="shared" si="1"/>
        <v>13</v>
      </c>
      <c r="G17" s="89">
        <f t="shared" si="1"/>
        <v>2</v>
      </c>
      <c r="H17" s="90">
        <v>0</v>
      </c>
      <c r="I17" s="88">
        <v>0</v>
      </c>
      <c r="J17" s="88">
        <v>3</v>
      </c>
      <c r="K17" s="88">
        <v>0</v>
      </c>
      <c r="L17" s="88">
        <v>2</v>
      </c>
      <c r="M17" s="88">
        <v>1</v>
      </c>
      <c r="N17" s="88">
        <v>0</v>
      </c>
      <c r="O17" s="88">
        <v>0</v>
      </c>
      <c r="P17" s="88">
        <v>3</v>
      </c>
      <c r="Q17" s="88">
        <v>1</v>
      </c>
      <c r="R17" s="88">
        <v>3</v>
      </c>
      <c r="S17" s="88">
        <v>0</v>
      </c>
      <c r="T17" s="90">
        <v>2</v>
      </c>
      <c r="U17" s="89">
        <v>0</v>
      </c>
    </row>
    <row r="18" spans="2:21" ht="14.25" thickBot="1" x14ac:dyDescent="0.2">
      <c r="B18" s="328"/>
      <c r="C18" s="317" t="s">
        <v>46</v>
      </c>
      <c r="D18" s="333"/>
      <c r="E18" s="91">
        <f t="shared" si="0"/>
        <v>36946</v>
      </c>
      <c r="F18" s="92">
        <f t="shared" si="1"/>
        <v>22469</v>
      </c>
      <c r="G18" s="93">
        <f t="shared" si="1"/>
        <v>14477</v>
      </c>
      <c r="H18" s="94">
        <f>SUM(H4:H17)</f>
        <v>144</v>
      </c>
      <c r="I18" s="94">
        <f t="shared" ref="I18:U18" si="2">SUM(I4:I17)</f>
        <v>97</v>
      </c>
      <c r="J18" s="94">
        <f t="shared" si="2"/>
        <v>2194</v>
      </c>
      <c r="K18" s="94">
        <f t="shared" si="2"/>
        <v>1560</v>
      </c>
      <c r="L18" s="94">
        <f t="shared" si="2"/>
        <v>3596</v>
      </c>
      <c r="M18" s="94">
        <f t="shared" si="2"/>
        <v>2382</v>
      </c>
      <c r="N18" s="94">
        <f t="shared" si="2"/>
        <v>3942</v>
      </c>
      <c r="O18" s="94">
        <f t="shared" si="2"/>
        <v>2375</v>
      </c>
      <c r="P18" s="94">
        <f t="shared" si="2"/>
        <v>4633</v>
      </c>
      <c r="Q18" s="94">
        <f t="shared" si="2"/>
        <v>2711</v>
      </c>
      <c r="R18" s="94">
        <f t="shared" si="2"/>
        <v>5101</v>
      </c>
      <c r="S18" s="94">
        <f t="shared" si="2"/>
        <v>3290</v>
      </c>
      <c r="T18" s="94">
        <f t="shared" si="2"/>
        <v>2859</v>
      </c>
      <c r="U18" s="142">
        <f t="shared" si="2"/>
        <v>2062</v>
      </c>
    </row>
    <row r="19" spans="2:21" ht="13.5" customHeight="1" x14ac:dyDescent="0.15">
      <c r="B19" s="322" t="s">
        <v>47</v>
      </c>
      <c r="C19" s="253" t="s">
        <v>48</v>
      </c>
      <c r="D19" s="254"/>
      <c r="E19" s="82">
        <f t="shared" si="0"/>
        <v>92</v>
      </c>
      <c r="F19" s="83">
        <f t="shared" si="1"/>
        <v>51</v>
      </c>
      <c r="G19" s="84">
        <f t="shared" si="1"/>
        <v>41</v>
      </c>
      <c r="H19" s="85">
        <v>1</v>
      </c>
      <c r="I19" s="83">
        <v>0</v>
      </c>
      <c r="J19" s="83">
        <v>5</v>
      </c>
      <c r="K19" s="83">
        <v>11</v>
      </c>
      <c r="L19" s="83">
        <v>8</v>
      </c>
      <c r="M19" s="83">
        <v>7</v>
      </c>
      <c r="N19" s="83">
        <v>16</v>
      </c>
      <c r="O19" s="83">
        <v>8</v>
      </c>
      <c r="P19" s="83">
        <v>10</v>
      </c>
      <c r="Q19" s="83">
        <v>6</v>
      </c>
      <c r="R19" s="83">
        <v>9</v>
      </c>
      <c r="S19" s="83">
        <v>5</v>
      </c>
      <c r="T19" s="85">
        <v>2</v>
      </c>
      <c r="U19" s="84">
        <v>4</v>
      </c>
    </row>
    <row r="20" spans="2:21" x14ac:dyDescent="0.15">
      <c r="B20" s="323"/>
      <c r="C20" s="242" t="s">
        <v>49</v>
      </c>
      <c r="D20" s="243"/>
      <c r="E20" s="87">
        <f t="shared" si="0"/>
        <v>21</v>
      </c>
      <c r="F20" s="88">
        <f t="shared" si="1"/>
        <v>14</v>
      </c>
      <c r="G20" s="89">
        <f t="shared" si="1"/>
        <v>7</v>
      </c>
      <c r="H20" s="90">
        <v>0</v>
      </c>
      <c r="I20" s="88">
        <v>1</v>
      </c>
      <c r="J20" s="88">
        <v>4</v>
      </c>
      <c r="K20" s="88">
        <v>0</v>
      </c>
      <c r="L20" s="88">
        <v>4</v>
      </c>
      <c r="M20" s="88">
        <v>0</v>
      </c>
      <c r="N20" s="88">
        <v>1</v>
      </c>
      <c r="O20" s="88">
        <v>3</v>
      </c>
      <c r="P20" s="88">
        <v>2</v>
      </c>
      <c r="Q20" s="88">
        <v>2</v>
      </c>
      <c r="R20" s="88">
        <v>3</v>
      </c>
      <c r="S20" s="88">
        <v>1</v>
      </c>
      <c r="T20" s="90">
        <v>0</v>
      </c>
      <c r="U20" s="89">
        <v>0</v>
      </c>
    </row>
    <row r="21" spans="2:21" x14ac:dyDescent="0.15">
      <c r="B21" s="323"/>
      <c r="C21" s="242" t="s">
        <v>50</v>
      </c>
      <c r="D21" s="243"/>
      <c r="E21" s="87">
        <f t="shared" si="0"/>
        <v>11</v>
      </c>
      <c r="F21" s="88">
        <f t="shared" ref="F21:G36" si="3">SUM(H21+J21+L21+N21+P21+R21+T21)</f>
        <v>9</v>
      </c>
      <c r="G21" s="89">
        <f t="shared" si="3"/>
        <v>2</v>
      </c>
      <c r="H21" s="90">
        <v>0</v>
      </c>
      <c r="I21" s="88">
        <v>0</v>
      </c>
      <c r="J21" s="88">
        <v>0</v>
      </c>
      <c r="K21" s="88">
        <v>0</v>
      </c>
      <c r="L21" s="88">
        <v>3</v>
      </c>
      <c r="M21" s="88">
        <v>0</v>
      </c>
      <c r="N21" s="88">
        <v>2</v>
      </c>
      <c r="O21" s="88">
        <v>0</v>
      </c>
      <c r="P21" s="88">
        <v>0</v>
      </c>
      <c r="Q21" s="88">
        <v>1</v>
      </c>
      <c r="R21" s="88">
        <v>3</v>
      </c>
      <c r="S21" s="88">
        <v>1</v>
      </c>
      <c r="T21" s="90">
        <v>1</v>
      </c>
      <c r="U21" s="89">
        <v>0</v>
      </c>
    </row>
    <row r="22" spans="2:21" x14ac:dyDescent="0.15">
      <c r="B22" s="323"/>
      <c r="C22" s="242" t="s">
        <v>51</v>
      </c>
      <c r="D22" s="243"/>
      <c r="E22" s="87">
        <f t="shared" si="0"/>
        <v>1</v>
      </c>
      <c r="F22" s="88">
        <f t="shared" si="3"/>
        <v>0</v>
      </c>
      <c r="G22" s="89">
        <f t="shared" si="3"/>
        <v>1</v>
      </c>
      <c r="H22" s="90">
        <v>0</v>
      </c>
      <c r="I22" s="88">
        <v>0</v>
      </c>
      <c r="J22" s="88">
        <v>0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Q22" s="88">
        <v>0</v>
      </c>
      <c r="R22" s="88">
        <v>0</v>
      </c>
      <c r="S22" s="88">
        <v>1</v>
      </c>
      <c r="T22" s="90">
        <v>0</v>
      </c>
      <c r="U22" s="89">
        <v>0</v>
      </c>
    </row>
    <row r="23" spans="2:21" x14ac:dyDescent="0.15">
      <c r="B23" s="323"/>
      <c r="C23" s="242" t="s">
        <v>52</v>
      </c>
      <c r="D23" s="243"/>
      <c r="E23" s="87">
        <f t="shared" si="0"/>
        <v>1359</v>
      </c>
      <c r="F23" s="88">
        <f t="shared" si="3"/>
        <v>848</v>
      </c>
      <c r="G23" s="89">
        <f t="shared" si="3"/>
        <v>511</v>
      </c>
      <c r="H23" s="90">
        <v>7</v>
      </c>
      <c r="I23" s="88">
        <v>4</v>
      </c>
      <c r="J23" s="88">
        <v>66</v>
      </c>
      <c r="K23" s="88">
        <v>35</v>
      </c>
      <c r="L23" s="88">
        <v>120</v>
      </c>
      <c r="M23" s="88">
        <v>87</v>
      </c>
      <c r="N23" s="88">
        <v>168</v>
      </c>
      <c r="O23" s="88">
        <v>109</v>
      </c>
      <c r="P23" s="88">
        <v>206</v>
      </c>
      <c r="Q23" s="88">
        <v>109</v>
      </c>
      <c r="R23" s="88">
        <v>182</v>
      </c>
      <c r="S23" s="88">
        <v>119</v>
      </c>
      <c r="T23" s="90">
        <v>99</v>
      </c>
      <c r="U23" s="89">
        <v>48</v>
      </c>
    </row>
    <row r="24" spans="2:21" x14ac:dyDescent="0.15">
      <c r="B24" s="323"/>
      <c r="C24" s="242" t="s">
        <v>53</v>
      </c>
      <c r="D24" s="243"/>
      <c r="E24" s="87">
        <f t="shared" si="0"/>
        <v>334</v>
      </c>
      <c r="F24" s="88">
        <f t="shared" si="3"/>
        <v>198</v>
      </c>
      <c r="G24" s="89">
        <f t="shared" si="3"/>
        <v>136</v>
      </c>
      <c r="H24" s="90">
        <v>1</v>
      </c>
      <c r="I24" s="88">
        <v>3</v>
      </c>
      <c r="J24" s="88">
        <v>14</v>
      </c>
      <c r="K24" s="88">
        <v>6</v>
      </c>
      <c r="L24" s="88">
        <v>22</v>
      </c>
      <c r="M24" s="88">
        <v>21</v>
      </c>
      <c r="N24" s="88">
        <v>37</v>
      </c>
      <c r="O24" s="88">
        <v>29</v>
      </c>
      <c r="P24" s="88">
        <v>56</v>
      </c>
      <c r="Q24" s="88">
        <v>25</v>
      </c>
      <c r="R24" s="88">
        <v>55</v>
      </c>
      <c r="S24" s="88">
        <v>40</v>
      </c>
      <c r="T24" s="90">
        <v>13</v>
      </c>
      <c r="U24" s="89">
        <v>12</v>
      </c>
    </row>
    <row r="25" spans="2:21" ht="13.5" customHeight="1" x14ac:dyDescent="0.15">
      <c r="B25" s="323"/>
      <c r="C25" s="315" t="s">
        <v>130</v>
      </c>
      <c r="D25" s="178" t="s">
        <v>54</v>
      </c>
      <c r="E25" s="87">
        <f t="shared" si="0"/>
        <v>42</v>
      </c>
      <c r="F25" s="88">
        <f t="shared" si="3"/>
        <v>21</v>
      </c>
      <c r="G25" s="89">
        <f t="shared" si="3"/>
        <v>21</v>
      </c>
      <c r="H25" s="90">
        <v>0</v>
      </c>
      <c r="I25" s="88">
        <v>1</v>
      </c>
      <c r="J25" s="88">
        <v>0</v>
      </c>
      <c r="K25" s="88">
        <v>1</v>
      </c>
      <c r="L25" s="88">
        <v>3</v>
      </c>
      <c r="M25" s="88">
        <v>0</v>
      </c>
      <c r="N25" s="88">
        <v>1</v>
      </c>
      <c r="O25" s="88">
        <v>4</v>
      </c>
      <c r="P25" s="88">
        <v>3</v>
      </c>
      <c r="Q25" s="88">
        <v>8</v>
      </c>
      <c r="R25" s="88">
        <v>10</v>
      </c>
      <c r="S25" s="88">
        <v>5</v>
      </c>
      <c r="T25" s="90">
        <v>4</v>
      </c>
      <c r="U25" s="89">
        <v>2</v>
      </c>
    </row>
    <row r="26" spans="2:21" x14ac:dyDescent="0.15">
      <c r="B26" s="323"/>
      <c r="C26" s="256"/>
      <c r="D26" s="178" t="s">
        <v>55</v>
      </c>
      <c r="E26" s="87">
        <f t="shared" si="0"/>
        <v>2</v>
      </c>
      <c r="F26" s="88">
        <f t="shared" si="3"/>
        <v>1</v>
      </c>
      <c r="G26" s="89">
        <f t="shared" si="3"/>
        <v>1</v>
      </c>
      <c r="H26" s="90">
        <v>0</v>
      </c>
      <c r="I26" s="88">
        <v>0</v>
      </c>
      <c r="J26" s="88">
        <v>0</v>
      </c>
      <c r="K26" s="88">
        <v>0</v>
      </c>
      <c r="L26" s="88">
        <v>0</v>
      </c>
      <c r="M26" s="88">
        <v>1</v>
      </c>
      <c r="N26" s="88">
        <v>0</v>
      </c>
      <c r="O26" s="88">
        <v>0</v>
      </c>
      <c r="P26" s="88">
        <v>0</v>
      </c>
      <c r="Q26" s="88">
        <v>0</v>
      </c>
      <c r="R26" s="88">
        <v>0</v>
      </c>
      <c r="S26" s="88">
        <v>0</v>
      </c>
      <c r="T26" s="90">
        <v>1</v>
      </c>
      <c r="U26" s="89">
        <v>0</v>
      </c>
    </row>
    <row r="27" spans="2:21" x14ac:dyDescent="0.15">
      <c r="B27" s="323"/>
      <c r="C27" s="256"/>
      <c r="D27" s="178" t="s">
        <v>56</v>
      </c>
      <c r="E27" s="87">
        <f t="shared" si="0"/>
        <v>7</v>
      </c>
      <c r="F27" s="88">
        <f t="shared" si="3"/>
        <v>3</v>
      </c>
      <c r="G27" s="89">
        <f t="shared" si="3"/>
        <v>4</v>
      </c>
      <c r="H27" s="90">
        <v>0</v>
      </c>
      <c r="I27" s="88">
        <v>0</v>
      </c>
      <c r="J27" s="88">
        <v>2</v>
      </c>
      <c r="K27" s="88">
        <v>3</v>
      </c>
      <c r="L27" s="88">
        <v>0</v>
      </c>
      <c r="M27" s="88">
        <v>0</v>
      </c>
      <c r="N27" s="88">
        <v>0</v>
      </c>
      <c r="O27" s="88">
        <v>0</v>
      </c>
      <c r="P27" s="88">
        <v>0</v>
      </c>
      <c r="Q27" s="88">
        <v>1</v>
      </c>
      <c r="R27" s="88">
        <v>0</v>
      </c>
      <c r="S27" s="88">
        <v>0</v>
      </c>
      <c r="T27" s="90">
        <v>1</v>
      </c>
      <c r="U27" s="89">
        <v>0</v>
      </c>
    </row>
    <row r="28" spans="2:21" x14ac:dyDescent="0.15">
      <c r="B28" s="323"/>
      <c r="C28" s="256"/>
      <c r="D28" s="178" t="s">
        <v>57</v>
      </c>
      <c r="E28" s="87">
        <f t="shared" si="0"/>
        <v>66</v>
      </c>
      <c r="F28" s="88">
        <f t="shared" si="3"/>
        <v>39</v>
      </c>
      <c r="G28" s="89">
        <f t="shared" si="3"/>
        <v>27</v>
      </c>
      <c r="H28" s="90">
        <v>2</v>
      </c>
      <c r="I28" s="88">
        <v>0</v>
      </c>
      <c r="J28" s="88">
        <v>4</v>
      </c>
      <c r="K28" s="88">
        <v>1</v>
      </c>
      <c r="L28" s="88">
        <v>5</v>
      </c>
      <c r="M28" s="88">
        <v>3</v>
      </c>
      <c r="N28" s="88">
        <v>2</v>
      </c>
      <c r="O28" s="88">
        <v>6</v>
      </c>
      <c r="P28" s="88">
        <v>10</v>
      </c>
      <c r="Q28" s="88">
        <v>3</v>
      </c>
      <c r="R28" s="88">
        <v>9</v>
      </c>
      <c r="S28" s="88">
        <v>13</v>
      </c>
      <c r="T28" s="90">
        <v>7</v>
      </c>
      <c r="U28" s="89">
        <v>1</v>
      </c>
    </row>
    <row r="29" spans="2:21" x14ac:dyDescent="0.15">
      <c r="B29" s="323"/>
      <c r="C29" s="256"/>
      <c r="D29" s="178" t="s">
        <v>58</v>
      </c>
      <c r="E29" s="87">
        <f t="shared" si="0"/>
        <v>76</v>
      </c>
      <c r="F29" s="88">
        <f t="shared" si="3"/>
        <v>47</v>
      </c>
      <c r="G29" s="89">
        <f t="shared" si="3"/>
        <v>29</v>
      </c>
      <c r="H29" s="90">
        <v>0</v>
      </c>
      <c r="I29" s="88">
        <v>0</v>
      </c>
      <c r="J29" s="88">
        <v>6</v>
      </c>
      <c r="K29" s="88">
        <v>4</v>
      </c>
      <c r="L29" s="88">
        <v>10</v>
      </c>
      <c r="M29" s="88">
        <v>2</v>
      </c>
      <c r="N29" s="88">
        <v>9</v>
      </c>
      <c r="O29" s="88">
        <v>6</v>
      </c>
      <c r="P29" s="88">
        <v>5</v>
      </c>
      <c r="Q29" s="88">
        <v>4</v>
      </c>
      <c r="R29" s="88">
        <v>7</v>
      </c>
      <c r="S29" s="88">
        <v>8</v>
      </c>
      <c r="T29" s="90">
        <v>10</v>
      </c>
      <c r="U29" s="89">
        <v>5</v>
      </c>
    </row>
    <row r="30" spans="2:21" x14ac:dyDescent="0.15">
      <c r="B30" s="323"/>
      <c r="C30" s="256"/>
      <c r="D30" s="178" t="s">
        <v>59</v>
      </c>
      <c r="E30" s="87">
        <f t="shared" si="0"/>
        <v>38</v>
      </c>
      <c r="F30" s="88">
        <f t="shared" si="3"/>
        <v>23</v>
      </c>
      <c r="G30" s="89">
        <f t="shared" si="3"/>
        <v>15</v>
      </c>
      <c r="H30" s="90">
        <v>0</v>
      </c>
      <c r="I30" s="88">
        <v>0</v>
      </c>
      <c r="J30" s="88">
        <v>1</v>
      </c>
      <c r="K30" s="88">
        <v>3</v>
      </c>
      <c r="L30" s="88">
        <v>4</v>
      </c>
      <c r="M30" s="88">
        <v>0</v>
      </c>
      <c r="N30" s="88">
        <v>2</v>
      </c>
      <c r="O30" s="88">
        <v>2</v>
      </c>
      <c r="P30" s="88">
        <v>1</v>
      </c>
      <c r="Q30" s="88">
        <v>1</v>
      </c>
      <c r="R30" s="88">
        <v>8</v>
      </c>
      <c r="S30" s="88">
        <v>3</v>
      </c>
      <c r="T30" s="90">
        <v>7</v>
      </c>
      <c r="U30" s="89">
        <v>6</v>
      </c>
    </row>
    <row r="31" spans="2:21" x14ac:dyDescent="0.15">
      <c r="B31" s="323"/>
      <c r="C31" s="256"/>
      <c r="D31" s="178" t="s">
        <v>60</v>
      </c>
      <c r="E31" s="87">
        <f t="shared" si="0"/>
        <v>225</v>
      </c>
      <c r="F31" s="88">
        <f t="shared" si="3"/>
        <v>136</v>
      </c>
      <c r="G31" s="89">
        <f t="shared" si="3"/>
        <v>89</v>
      </c>
      <c r="H31" s="90">
        <v>2</v>
      </c>
      <c r="I31" s="88">
        <v>2</v>
      </c>
      <c r="J31" s="88">
        <v>14</v>
      </c>
      <c r="K31" s="88">
        <v>12</v>
      </c>
      <c r="L31" s="88">
        <v>26</v>
      </c>
      <c r="M31" s="88">
        <v>17</v>
      </c>
      <c r="N31" s="88">
        <v>23</v>
      </c>
      <c r="O31" s="88">
        <v>22</v>
      </c>
      <c r="P31" s="88">
        <v>33</v>
      </c>
      <c r="Q31" s="88">
        <v>11</v>
      </c>
      <c r="R31" s="88">
        <v>24</v>
      </c>
      <c r="S31" s="88">
        <v>17</v>
      </c>
      <c r="T31" s="90">
        <v>14</v>
      </c>
      <c r="U31" s="89">
        <v>8</v>
      </c>
    </row>
    <row r="32" spans="2:21" x14ac:dyDescent="0.15">
      <c r="B32" s="323"/>
      <c r="C32" s="256"/>
      <c r="D32" s="178" t="s">
        <v>61</v>
      </c>
      <c r="E32" s="87">
        <f t="shared" si="0"/>
        <v>2</v>
      </c>
      <c r="F32" s="88">
        <f t="shared" si="3"/>
        <v>1</v>
      </c>
      <c r="G32" s="89">
        <f t="shared" si="3"/>
        <v>1</v>
      </c>
      <c r="H32" s="90">
        <v>0</v>
      </c>
      <c r="I32" s="88">
        <v>0</v>
      </c>
      <c r="J32" s="88">
        <v>0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1</v>
      </c>
      <c r="Q32" s="88">
        <v>0</v>
      </c>
      <c r="R32" s="88">
        <v>0</v>
      </c>
      <c r="S32" s="88">
        <v>0</v>
      </c>
      <c r="T32" s="90">
        <v>0</v>
      </c>
      <c r="U32" s="89">
        <v>1</v>
      </c>
    </row>
    <row r="33" spans="2:22" x14ac:dyDescent="0.15">
      <c r="B33" s="323"/>
      <c r="C33" s="256"/>
      <c r="D33" s="178" t="s">
        <v>29</v>
      </c>
      <c r="E33" s="87">
        <f t="shared" si="0"/>
        <v>535</v>
      </c>
      <c r="F33" s="88">
        <f t="shared" si="3"/>
        <v>322</v>
      </c>
      <c r="G33" s="89">
        <f t="shared" si="3"/>
        <v>213</v>
      </c>
      <c r="H33" s="90">
        <v>3</v>
      </c>
      <c r="I33" s="88">
        <v>2</v>
      </c>
      <c r="J33" s="88">
        <v>25</v>
      </c>
      <c r="K33" s="88">
        <v>12</v>
      </c>
      <c r="L33" s="88">
        <v>34</v>
      </c>
      <c r="M33" s="88">
        <v>22</v>
      </c>
      <c r="N33" s="88">
        <v>45</v>
      </c>
      <c r="O33" s="88">
        <v>47</v>
      </c>
      <c r="P33" s="88">
        <v>73</v>
      </c>
      <c r="Q33" s="88">
        <v>55</v>
      </c>
      <c r="R33" s="88">
        <v>88</v>
      </c>
      <c r="S33" s="88">
        <v>52</v>
      </c>
      <c r="T33" s="90">
        <v>54</v>
      </c>
      <c r="U33" s="89">
        <v>23</v>
      </c>
    </row>
    <row r="34" spans="2:22" x14ac:dyDescent="0.15">
      <c r="B34" s="323"/>
      <c r="C34" s="257"/>
      <c r="D34" s="24" t="s">
        <v>13</v>
      </c>
      <c r="E34" s="87">
        <f t="shared" si="0"/>
        <v>993</v>
      </c>
      <c r="F34" s="88">
        <f t="shared" si="3"/>
        <v>593</v>
      </c>
      <c r="G34" s="89">
        <f t="shared" si="3"/>
        <v>400</v>
      </c>
      <c r="H34" s="90">
        <f>SUM(H25:H33)</f>
        <v>7</v>
      </c>
      <c r="I34" s="90">
        <f t="shared" ref="I34:U34" si="4">SUM(I25:I33)</f>
        <v>5</v>
      </c>
      <c r="J34" s="90">
        <f t="shared" si="4"/>
        <v>52</v>
      </c>
      <c r="K34" s="90">
        <f t="shared" si="4"/>
        <v>36</v>
      </c>
      <c r="L34" s="90">
        <f t="shared" si="4"/>
        <v>82</v>
      </c>
      <c r="M34" s="90">
        <f t="shared" si="4"/>
        <v>45</v>
      </c>
      <c r="N34" s="90">
        <f t="shared" si="4"/>
        <v>82</v>
      </c>
      <c r="O34" s="90">
        <f t="shared" si="4"/>
        <v>87</v>
      </c>
      <c r="P34" s="90">
        <f t="shared" si="4"/>
        <v>126</v>
      </c>
      <c r="Q34" s="90">
        <f t="shared" si="4"/>
        <v>83</v>
      </c>
      <c r="R34" s="90">
        <f t="shared" si="4"/>
        <v>146</v>
      </c>
      <c r="S34" s="90">
        <f t="shared" si="4"/>
        <v>98</v>
      </c>
      <c r="T34" s="90">
        <f t="shared" si="4"/>
        <v>98</v>
      </c>
      <c r="U34" s="148">
        <f t="shared" si="4"/>
        <v>46</v>
      </c>
    </row>
    <row r="35" spans="2:22" ht="13.5" customHeight="1" x14ac:dyDescent="0.15">
      <c r="B35" s="323"/>
      <c r="C35" s="316" t="s">
        <v>62</v>
      </c>
      <c r="D35" s="25" t="s">
        <v>54</v>
      </c>
      <c r="E35" s="87">
        <f t="shared" si="0"/>
        <v>25</v>
      </c>
      <c r="F35" s="88">
        <f t="shared" si="3"/>
        <v>17</v>
      </c>
      <c r="G35" s="89">
        <f t="shared" si="3"/>
        <v>8</v>
      </c>
      <c r="H35" s="90">
        <v>0</v>
      </c>
      <c r="I35" s="88">
        <v>0</v>
      </c>
      <c r="J35" s="88">
        <v>1</v>
      </c>
      <c r="K35" s="88">
        <v>1</v>
      </c>
      <c r="L35" s="88">
        <v>1</v>
      </c>
      <c r="M35" s="88">
        <v>1</v>
      </c>
      <c r="N35" s="88">
        <v>2</v>
      </c>
      <c r="O35" s="88">
        <v>0</v>
      </c>
      <c r="P35" s="88">
        <v>7</v>
      </c>
      <c r="Q35" s="88">
        <v>2</v>
      </c>
      <c r="R35" s="88">
        <v>2</v>
      </c>
      <c r="S35" s="88">
        <v>3</v>
      </c>
      <c r="T35" s="90">
        <v>4</v>
      </c>
      <c r="U35" s="89">
        <v>1</v>
      </c>
    </row>
    <row r="36" spans="2:22" x14ac:dyDescent="0.15">
      <c r="B36" s="323"/>
      <c r="C36" s="316"/>
      <c r="D36" s="178" t="s">
        <v>55</v>
      </c>
      <c r="E36" s="87">
        <f t="shared" si="0"/>
        <v>0</v>
      </c>
      <c r="F36" s="88">
        <f t="shared" si="3"/>
        <v>0</v>
      </c>
      <c r="G36" s="89">
        <f t="shared" si="3"/>
        <v>0</v>
      </c>
      <c r="H36" s="90">
        <v>0</v>
      </c>
      <c r="I36" s="88">
        <v>0</v>
      </c>
      <c r="J36" s="88">
        <v>0</v>
      </c>
      <c r="K36" s="88">
        <v>0</v>
      </c>
      <c r="L36" s="88">
        <v>0</v>
      </c>
      <c r="M36" s="88">
        <v>0</v>
      </c>
      <c r="N36" s="88">
        <v>0</v>
      </c>
      <c r="O36" s="88">
        <v>0</v>
      </c>
      <c r="P36" s="88">
        <v>0</v>
      </c>
      <c r="Q36" s="88">
        <v>0</v>
      </c>
      <c r="R36" s="88">
        <v>0</v>
      </c>
      <c r="S36" s="88">
        <v>0</v>
      </c>
      <c r="T36" s="90">
        <v>0</v>
      </c>
      <c r="U36" s="89">
        <v>0</v>
      </c>
    </row>
    <row r="37" spans="2:22" x14ac:dyDescent="0.15">
      <c r="B37" s="323"/>
      <c r="C37" s="316"/>
      <c r="D37" s="178" t="s">
        <v>56</v>
      </c>
      <c r="E37" s="87">
        <f t="shared" si="0"/>
        <v>3</v>
      </c>
      <c r="F37" s="88">
        <f t="shared" ref="F37:G45" si="5">SUM(H37+J37+L37+N37+P37+R37+T37)</f>
        <v>2</v>
      </c>
      <c r="G37" s="89">
        <f t="shared" si="5"/>
        <v>1</v>
      </c>
      <c r="H37" s="90">
        <v>0</v>
      </c>
      <c r="I37" s="88">
        <v>0</v>
      </c>
      <c r="J37" s="88">
        <v>0</v>
      </c>
      <c r="K37" s="88">
        <v>0</v>
      </c>
      <c r="L37" s="88">
        <v>0</v>
      </c>
      <c r="M37" s="88">
        <v>0</v>
      </c>
      <c r="N37" s="88">
        <v>0</v>
      </c>
      <c r="O37" s="88">
        <v>0</v>
      </c>
      <c r="P37" s="88">
        <v>0</v>
      </c>
      <c r="Q37" s="88">
        <v>0</v>
      </c>
      <c r="R37" s="88">
        <v>0</v>
      </c>
      <c r="S37" s="88">
        <v>1</v>
      </c>
      <c r="T37" s="90">
        <v>2</v>
      </c>
      <c r="U37" s="89">
        <v>0</v>
      </c>
    </row>
    <row r="38" spans="2:22" x14ac:dyDescent="0.15">
      <c r="B38" s="323"/>
      <c r="C38" s="316"/>
      <c r="D38" s="178" t="s">
        <v>57</v>
      </c>
      <c r="E38" s="87">
        <f t="shared" si="0"/>
        <v>23</v>
      </c>
      <c r="F38" s="88">
        <f t="shared" si="5"/>
        <v>15</v>
      </c>
      <c r="G38" s="89">
        <f t="shared" si="5"/>
        <v>8</v>
      </c>
      <c r="H38" s="90">
        <v>0</v>
      </c>
      <c r="I38" s="88">
        <v>0</v>
      </c>
      <c r="J38" s="88">
        <v>2</v>
      </c>
      <c r="K38" s="88">
        <v>0</v>
      </c>
      <c r="L38" s="88">
        <v>1</v>
      </c>
      <c r="M38" s="88">
        <v>2</v>
      </c>
      <c r="N38" s="88">
        <v>3</v>
      </c>
      <c r="O38" s="88">
        <v>4</v>
      </c>
      <c r="P38" s="88">
        <v>2</v>
      </c>
      <c r="Q38" s="88">
        <v>0</v>
      </c>
      <c r="R38" s="88">
        <v>6</v>
      </c>
      <c r="S38" s="88">
        <v>0</v>
      </c>
      <c r="T38" s="90">
        <v>1</v>
      </c>
      <c r="U38" s="89">
        <v>2</v>
      </c>
    </row>
    <row r="39" spans="2:22" x14ac:dyDescent="0.15">
      <c r="B39" s="323"/>
      <c r="C39" s="316"/>
      <c r="D39" s="178" t="s">
        <v>58</v>
      </c>
      <c r="E39" s="87">
        <f t="shared" si="0"/>
        <v>66</v>
      </c>
      <c r="F39" s="88">
        <f t="shared" si="5"/>
        <v>35</v>
      </c>
      <c r="G39" s="89">
        <f t="shared" si="5"/>
        <v>31</v>
      </c>
      <c r="H39" s="90">
        <v>0</v>
      </c>
      <c r="I39" s="88">
        <v>0</v>
      </c>
      <c r="J39" s="88">
        <v>7</v>
      </c>
      <c r="K39" s="88">
        <v>2</v>
      </c>
      <c r="L39" s="88">
        <v>8</v>
      </c>
      <c r="M39" s="88">
        <v>13</v>
      </c>
      <c r="N39" s="88">
        <v>3</v>
      </c>
      <c r="O39" s="88">
        <v>7</v>
      </c>
      <c r="P39" s="88">
        <v>2</v>
      </c>
      <c r="Q39" s="88">
        <v>4</v>
      </c>
      <c r="R39" s="88">
        <v>8</v>
      </c>
      <c r="S39" s="88">
        <v>4</v>
      </c>
      <c r="T39" s="90">
        <v>7</v>
      </c>
      <c r="U39" s="89">
        <v>1</v>
      </c>
    </row>
    <row r="40" spans="2:22" x14ac:dyDescent="0.15">
      <c r="B40" s="323"/>
      <c r="C40" s="316"/>
      <c r="D40" s="178" t="s">
        <v>59</v>
      </c>
      <c r="E40" s="87">
        <f t="shared" si="0"/>
        <v>32</v>
      </c>
      <c r="F40" s="88">
        <f t="shared" si="5"/>
        <v>19</v>
      </c>
      <c r="G40" s="89">
        <f t="shared" si="5"/>
        <v>13</v>
      </c>
      <c r="H40" s="90">
        <v>0</v>
      </c>
      <c r="I40" s="88">
        <v>0</v>
      </c>
      <c r="J40" s="88">
        <v>3</v>
      </c>
      <c r="K40" s="88">
        <v>0</v>
      </c>
      <c r="L40" s="88">
        <v>1</v>
      </c>
      <c r="M40" s="88">
        <v>3</v>
      </c>
      <c r="N40" s="88">
        <v>2</v>
      </c>
      <c r="O40" s="88">
        <v>2</v>
      </c>
      <c r="P40" s="88">
        <v>4</v>
      </c>
      <c r="Q40" s="88">
        <v>2</v>
      </c>
      <c r="R40" s="88">
        <v>5</v>
      </c>
      <c r="S40" s="88">
        <v>3</v>
      </c>
      <c r="T40" s="90">
        <v>4</v>
      </c>
      <c r="U40" s="89">
        <v>3</v>
      </c>
      <c r="V40" s="180"/>
    </row>
    <row r="41" spans="2:22" x14ac:dyDescent="0.15">
      <c r="B41" s="323"/>
      <c r="C41" s="316"/>
      <c r="D41" s="178" t="s">
        <v>60</v>
      </c>
      <c r="E41" s="87">
        <f t="shared" si="0"/>
        <v>360</v>
      </c>
      <c r="F41" s="88">
        <f t="shared" si="5"/>
        <v>215</v>
      </c>
      <c r="G41" s="89">
        <f t="shared" si="5"/>
        <v>145</v>
      </c>
      <c r="H41" s="90">
        <v>1</v>
      </c>
      <c r="I41" s="88">
        <v>2</v>
      </c>
      <c r="J41" s="88">
        <v>27</v>
      </c>
      <c r="K41" s="88">
        <v>22</v>
      </c>
      <c r="L41" s="88">
        <v>44</v>
      </c>
      <c r="M41" s="88">
        <v>31</v>
      </c>
      <c r="N41" s="88">
        <v>51</v>
      </c>
      <c r="O41" s="88">
        <v>26</v>
      </c>
      <c r="P41" s="88">
        <v>38</v>
      </c>
      <c r="Q41" s="88">
        <v>28</v>
      </c>
      <c r="R41" s="88">
        <v>38</v>
      </c>
      <c r="S41" s="88">
        <v>26</v>
      </c>
      <c r="T41" s="90">
        <v>16</v>
      </c>
      <c r="U41" s="89">
        <v>10</v>
      </c>
    </row>
    <row r="42" spans="2:22" x14ac:dyDescent="0.15">
      <c r="B42" s="323"/>
      <c r="C42" s="316"/>
      <c r="D42" s="178" t="s">
        <v>61</v>
      </c>
      <c r="E42" s="87">
        <f t="shared" si="0"/>
        <v>0</v>
      </c>
      <c r="F42" s="88">
        <f t="shared" si="5"/>
        <v>0</v>
      </c>
      <c r="G42" s="89">
        <f t="shared" si="5"/>
        <v>0</v>
      </c>
      <c r="H42" s="90">
        <v>0</v>
      </c>
      <c r="I42" s="88">
        <v>0</v>
      </c>
      <c r="J42" s="88">
        <v>0</v>
      </c>
      <c r="K42" s="88">
        <v>0</v>
      </c>
      <c r="L42" s="88">
        <v>0</v>
      </c>
      <c r="M42" s="88">
        <v>0</v>
      </c>
      <c r="N42" s="88">
        <v>0</v>
      </c>
      <c r="O42" s="88">
        <v>0</v>
      </c>
      <c r="P42" s="88">
        <v>0</v>
      </c>
      <c r="Q42" s="88">
        <v>0</v>
      </c>
      <c r="R42" s="88">
        <v>0</v>
      </c>
      <c r="S42" s="88">
        <v>0</v>
      </c>
      <c r="T42" s="90">
        <v>0</v>
      </c>
      <c r="U42" s="89">
        <v>0</v>
      </c>
    </row>
    <row r="43" spans="2:22" x14ac:dyDescent="0.15">
      <c r="B43" s="323"/>
      <c r="C43" s="316"/>
      <c r="D43" s="178" t="s">
        <v>29</v>
      </c>
      <c r="E43" s="87">
        <f t="shared" si="0"/>
        <v>629</v>
      </c>
      <c r="F43" s="88">
        <f t="shared" si="5"/>
        <v>369</v>
      </c>
      <c r="G43" s="89">
        <f t="shared" si="5"/>
        <v>260</v>
      </c>
      <c r="H43" s="90">
        <v>4</v>
      </c>
      <c r="I43" s="88">
        <v>1</v>
      </c>
      <c r="J43" s="88">
        <v>33</v>
      </c>
      <c r="K43" s="88">
        <v>21</v>
      </c>
      <c r="L43" s="88">
        <v>56</v>
      </c>
      <c r="M43" s="88">
        <v>31</v>
      </c>
      <c r="N43" s="88">
        <v>56</v>
      </c>
      <c r="O43" s="88">
        <v>44</v>
      </c>
      <c r="P43" s="88">
        <v>96</v>
      </c>
      <c r="Q43" s="88">
        <v>59</v>
      </c>
      <c r="R43" s="88">
        <v>82</v>
      </c>
      <c r="S43" s="88">
        <v>72</v>
      </c>
      <c r="T43" s="90">
        <v>42</v>
      </c>
      <c r="U43" s="89">
        <v>32</v>
      </c>
    </row>
    <row r="44" spans="2:22" x14ac:dyDescent="0.15">
      <c r="B44" s="323"/>
      <c r="C44" s="316"/>
      <c r="D44" s="26" t="s">
        <v>13</v>
      </c>
      <c r="E44" s="87">
        <f t="shared" si="0"/>
        <v>1138</v>
      </c>
      <c r="F44" s="88">
        <f t="shared" si="5"/>
        <v>672</v>
      </c>
      <c r="G44" s="89">
        <f t="shared" si="5"/>
        <v>466</v>
      </c>
      <c r="H44" s="97">
        <f>SUM(H35:H43)</f>
        <v>5</v>
      </c>
      <c r="I44" s="97">
        <f t="shared" ref="I44:U44" si="6">SUM(I35:I43)</f>
        <v>3</v>
      </c>
      <c r="J44" s="97">
        <f t="shared" si="6"/>
        <v>73</v>
      </c>
      <c r="K44" s="97">
        <f t="shared" si="6"/>
        <v>46</v>
      </c>
      <c r="L44" s="97">
        <f t="shared" si="6"/>
        <v>111</v>
      </c>
      <c r="M44" s="97">
        <f t="shared" si="6"/>
        <v>81</v>
      </c>
      <c r="N44" s="97">
        <f t="shared" si="6"/>
        <v>117</v>
      </c>
      <c r="O44" s="97">
        <f t="shared" si="6"/>
        <v>83</v>
      </c>
      <c r="P44" s="97">
        <f t="shared" si="6"/>
        <v>149</v>
      </c>
      <c r="Q44" s="97">
        <f t="shared" si="6"/>
        <v>95</v>
      </c>
      <c r="R44" s="97">
        <f t="shared" si="6"/>
        <v>141</v>
      </c>
      <c r="S44" s="97">
        <f t="shared" si="6"/>
        <v>109</v>
      </c>
      <c r="T44" s="97">
        <f t="shared" si="6"/>
        <v>76</v>
      </c>
      <c r="U44" s="149">
        <f t="shared" si="6"/>
        <v>49</v>
      </c>
    </row>
    <row r="45" spans="2:22" ht="14.25" thickBot="1" x14ac:dyDescent="0.2">
      <c r="B45" s="324"/>
      <c r="C45" s="317" t="s">
        <v>63</v>
      </c>
      <c r="D45" s="318"/>
      <c r="E45" s="108">
        <f t="shared" si="0"/>
        <v>3949</v>
      </c>
      <c r="F45" s="109">
        <f t="shared" si="5"/>
        <v>2385</v>
      </c>
      <c r="G45" s="110">
        <f t="shared" si="5"/>
        <v>1564</v>
      </c>
      <c r="H45" s="94">
        <f>SUM(H44+H34+H19+H20+H21+H22+H23+H24)</f>
        <v>21</v>
      </c>
      <c r="I45" s="94">
        <f t="shared" ref="I45:U45" si="7">SUM(I44+I34+I19+I20+I21+I22+I23+I24)</f>
        <v>16</v>
      </c>
      <c r="J45" s="94">
        <f t="shared" si="7"/>
        <v>214</v>
      </c>
      <c r="K45" s="94">
        <f t="shared" si="7"/>
        <v>134</v>
      </c>
      <c r="L45" s="94">
        <f t="shared" si="7"/>
        <v>350</v>
      </c>
      <c r="M45" s="94">
        <f t="shared" si="7"/>
        <v>241</v>
      </c>
      <c r="N45" s="94">
        <f t="shared" si="7"/>
        <v>423</v>
      </c>
      <c r="O45" s="94">
        <f t="shared" si="7"/>
        <v>319</v>
      </c>
      <c r="P45" s="94">
        <f t="shared" si="7"/>
        <v>549</v>
      </c>
      <c r="Q45" s="94">
        <f t="shared" si="7"/>
        <v>321</v>
      </c>
      <c r="R45" s="94">
        <f t="shared" si="7"/>
        <v>539</v>
      </c>
      <c r="S45" s="94">
        <f t="shared" si="7"/>
        <v>374</v>
      </c>
      <c r="T45" s="94">
        <f t="shared" si="7"/>
        <v>289</v>
      </c>
      <c r="U45" s="142">
        <f t="shared" si="7"/>
        <v>159</v>
      </c>
    </row>
    <row r="46" spans="2:22" ht="14.25" thickBot="1" x14ac:dyDescent="0.2">
      <c r="B46" s="319" t="s">
        <v>64</v>
      </c>
      <c r="C46" s="320"/>
      <c r="D46" s="321"/>
      <c r="E46" s="143">
        <f>E18+E45</f>
        <v>40895</v>
      </c>
      <c r="F46" s="144">
        <f t="shared" ref="F46:G46" si="8">F18+F45</f>
        <v>24854</v>
      </c>
      <c r="G46" s="100">
        <f t="shared" si="8"/>
        <v>16041</v>
      </c>
      <c r="H46" s="101">
        <f>H18+H45</f>
        <v>165</v>
      </c>
      <c r="I46" s="101">
        <f t="shared" ref="I46:U46" si="9">I18+I45</f>
        <v>113</v>
      </c>
      <c r="J46" s="101">
        <f t="shared" si="9"/>
        <v>2408</v>
      </c>
      <c r="K46" s="101">
        <f t="shared" si="9"/>
        <v>1694</v>
      </c>
      <c r="L46" s="101">
        <f t="shared" si="9"/>
        <v>3946</v>
      </c>
      <c r="M46" s="101">
        <f t="shared" si="9"/>
        <v>2623</v>
      </c>
      <c r="N46" s="101">
        <f t="shared" si="9"/>
        <v>4365</v>
      </c>
      <c r="O46" s="101">
        <f t="shared" si="9"/>
        <v>2694</v>
      </c>
      <c r="P46" s="101">
        <f t="shared" si="9"/>
        <v>5182</v>
      </c>
      <c r="Q46" s="101">
        <f t="shared" si="9"/>
        <v>3032</v>
      </c>
      <c r="R46" s="101">
        <f t="shared" si="9"/>
        <v>5640</v>
      </c>
      <c r="S46" s="101">
        <f t="shared" si="9"/>
        <v>3664</v>
      </c>
      <c r="T46" s="101">
        <f t="shared" si="9"/>
        <v>3148</v>
      </c>
      <c r="U46" s="150">
        <f t="shared" si="9"/>
        <v>2221</v>
      </c>
    </row>
    <row r="47" spans="2:22" x14ac:dyDescent="0.15">
      <c r="H47" s="48"/>
      <c r="U47" s="153"/>
    </row>
  </sheetData>
  <mergeCells count="36">
    <mergeCell ref="C35:C44"/>
    <mergeCell ref="C45:D45"/>
    <mergeCell ref="B46:D46"/>
    <mergeCell ref="C16:D16"/>
    <mergeCell ref="C17:D17"/>
    <mergeCell ref="C18:D18"/>
    <mergeCell ref="B19:B45"/>
    <mergeCell ref="C19:D19"/>
    <mergeCell ref="C20:D20"/>
    <mergeCell ref="C21:D21"/>
    <mergeCell ref="C22:D22"/>
    <mergeCell ref="C23:D23"/>
    <mergeCell ref="C24:D24"/>
    <mergeCell ref="B4:B18"/>
    <mergeCell ref="C4:D4"/>
    <mergeCell ref="C6:D6"/>
    <mergeCell ref="C7:D7"/>
    <mergeCell ref="C8:D8"/>
    <mergeCell ref="C9:D9"/>
    <mergeCell ref="C25:C34"/>
    <mergeCell ref="N2:O2"/>
    <mergeCell ref="C15:D15"/>
    <mergeCell ref="C10:D10"/>
    <mergeCell ref="C11:D11"/>
    <mergeCell ref="C12:D12"/>
    <mergeCell ref="C13:D13"/>
    <mergeCell ref="C14:D14"/>
    <mergeCell ref="C5:D5"/>
    <mergeCell ref="P2:Q2"/>
    <mergeCell ref="R2:S2"/>
    <mergeCell ref="T2:U2"/>
    <mergeCell ref="B2:D3"/>
    <mergeCell ref="E2:G2"/>
    <mergeCell ref="H2:I2"/>
    <mergeCell ref="J2:K2"/>
    <mergeCell ref="L2:M2"/>
  </mergeCells>
  <phoneticPr fontId="1"/>
  <pageMargins left="0" right="0" top="0.15748031496062992" bottom="0.15748031496062992" header="0.31496062992125984" footer="0.31496062992125984"/>
  <pageSetup paperSize="8" scale="1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6"/>
  <sheetViews>
    <sheetView zoomScaleNormal="100" zoomScaleSheetLayoutView="100" workbookViewId="0">
      <selection activeCell="H44" sqref="H44"/>
    </sheetView>
  </sheetViews>
  <sheetFormatPr defaultColWidth="9" defaultRowHeight="13.5" x14ac:dyDescent="0.15"/>
  <cols>
    <col min="1" max="1" width="2" style="47" customWidth="1"/>
    <col min="2" max="2" width="2.75" style="47" bestFit="1" customWidth="1"/>
    <col min="3" max="3" width="10.625" style="47" customWidth="1"/>
    <col min="4" max="4" width="19.5" style="47" bestFit="1" customWidth="1"/>
    <col min="5" max="7" width="8.375" style="47" customWidth="1"/>
    <col min="8" max="19" width="7.25" style="47" customWidth="1"/>
    <col min="20" max="16384" width="9" style="47"/>
  </cols>
  <sheetData>
    <row r="1" spans="2:20" ht="14.25" thickBot="1" x14ac:dyDescent="0.2">
      <c r="B1" s="47" t="s">
        <v>126</v>
      </c>
      <c r="S1" s="164"/>
    </row>
    <row r="2" spans="2:20" ht="13.5" customHeight="1" x14ac:dyDescent="0.15">
      <c r="B2" s="266" t="s">
        <v>31</v>
      </c>
      <c r="C2" s="267"/>
      <c r="D2" s="267"/>
      <c r="E2" s="270" t="s">
        <v>76</v>
      </c>
      <c r="F2" s="271"/>
      <c r="G2" s="272"/>
      <c r="H2" s="273" t="s">
        <v>93</v>
      </c>
      <c r="I2" s="259"/>
      <c r="J2" s="258" t="s">
        <v>94</v>
      </c>
      <c r="K2" s="259"/>
      <c r="L2" s="258" t="s">
        <v>95</v>
      </c>
      <c r="M2" s="259"/>
      <c r="N2" s="258" t="s">
        <v>96</v>
      </c>
      <c r="O2" s="259"/>
      <c r="P2" s="258" t="s">
        <v>97</v>
      </c>
      <c r="Q2" s="259"/>
      <c r="R2" s="258" t="s">
        <v>98</v>
      </c>
      <c r="S2" s="262"/>
    </row>
    <row r="3" spans="2:20" ht="14.25" thickBot="1" x14ac:dyDescent="0.2">
      <c r="B3" s="268"/>
      <c r="C3" s="269"/>
      <c r="D3" s="269"/>
      <c r="E3" s="127" t="s">
        <v>0</v>
      </c>
      <c r="F3" s="103" t="s">
        <v>1</v>
      </c>
      <c r="G3" s="104" t="s">
        <v>2</v>
      </c>
      <c r="H3" s="158" t="s">
        <v>1</v>
      </c>
      <c r="I3" s="15" t="s">
        <v>2</v>
      </c>
      <c r="J3" s="158" t="s">
        <v>1</v>
      </c>
      <c r="K3" s="15" t="s">
        <v>2</v>
      </c>
      <c r="L3" s="158" t="s">
        <v>1</v>
      </c>
      <c r="M3" s="15" t="s">
        <v>2</v>
      </c>
      <c r="N3" s="158" t="s">
        <v>1</v>
      </c>
      <c r="O3" s="15" t="s">
        <v>2</v>
      </c>
      <c r="P3" s="158" t="s">
        <v>1</v>
      </c>
      <c r="Q3" s="15" t="s">
        <v>2</v>
      </c>
      <c r="R3" s="17" t="s">
        <v>1</v>
      </c>
      <c r="S3" s="16" t="s">
        <v>2</v>
      </c>
    </row>
    <row r="4" spans="2:20" ht="13.5" customHeight="1" x14ac:dyDescent="0.15">
      <c r="B4" s="263" t="s">
        <v>32</v>
      </c>
      <c r="C4" s="253" t="s">
        <v>33</v>
      </c>
      <c r="D4" s="254"/>
      <c r="E4" s="58">
        <f>SUM(F4:G4)</f>
        <v>68545</v>
      </c>
      <c r="F4" s="120">
        <f>SUM(H4+J4+L4+N4+P4+R4)</f>
        <v>41904</v>
      </c>
      <c r="G4" s="121">
        <f>SUM(I4+K4+M4+O4+Q4+S4)</f>
        <v>26641</v>
      </c>
      <c r="H4" s="20">
        <v>3876</v>
      </c>
      <c r="I4" s="18">
        <v>2732</v>
      </c>
      <c r="J4" s="18">
        <v>4926</v>
      </c>
      <c r="K4" s="18">
        <v>3125</v>
      </c>
      <c r="L4" s="18">
        <v>5991</v>
      </c>
      <c r="M4" s="18">
        <v>3927</v>
      </c>
      <c r="N4" s="18">
        <v>7313</v>
      </c>
      <c r="O4" s="18">
        <v>5016</v>
      </c>
      <c r="P4" s="18">
        <v>8825</v>
      </c>
      <c r="Q4" s="18">
        <v>5892</v>
      </c>
      <c r="R4" s="18">
        <v>10973</v>
      </c>
      <c r="S4" s="19">
        <v>5949</v>
      </c>
    </row>
    <row r="5" spans="2:20" x14ac:dyDescent="0.15">
      <c r="B5" s="264"/>
      <c r="C5" s="242" t="s">
        <v>34</v>
      </c>
      <c r="D5" s="243"/>
      <c r="E5" s="45">
        <f t="shared" ref="E5:E46" si="0">SUM(F5:G5)</f>
        <v>48623</v>
      </c>
      <c r="F5" s="21">
        <f>SUM(H5+J5+L5+N5+P5+R5)</f>
        <v>26513</v>
      </c>
      <c r="G5" s="22">
        <f>SUM(I5+K5+M5+O5+Q5+S5)</f>
        <v>22110</v>
      </c>
      <c r="H5" s="23">
        <v>1603</v>
      </c>
      <c r="I5" s="21">
        <v>1693</v>
      </c>
      <c r="J5" s="21">
        <v>2865</v>
      </c>
      <c r="K5" s="21">
        <v>2203</v>
      </c>
      <c r="L5" s="21">
        <v>4244</v>
      </c>
      <c r="M5" s="21">
        <v>3048</v>
      </c>
      <c r="N5" s="21">
        <v>5460</v>
      </c>
      <c r="O5" s="21">
        <v>4358</v>
      </c>
      <c r="P5" s="21">
        <v>5928</v>
      </c>
      <c r="Q5" s="21">
        <v>5134</v>
      </c>
      <c r="R5" s="21">
        <v>6413</v>
      </c>
      <c r="S5" s="22">
        <v>5674</v>
      </c>
    </row>
    <row r="6" spans="2:20" x14ac:dyDescent="0.15">
      <c r="B6" s="264"/>
      <c r="C6" s="242" t="s">
        <v>35</v>
      </c>
      <c r="D6" s="243"/>
      <c r="E6" s="45">
        <f t="shared" si="0"/>
        <v>8385</v>
      </c>
      <c r="F6" s="21">
        <f t="shared" ref="F6:G21" si="1">SUM(H6+J6+L6+N6+P6+R6)</f>
        <v>5277</v>
      </c>
      <c r="G6" s="22">
        <f t="shared" si="1"/>
        <v>3108</v>
      </c>
      <c r="H6" s="23">
        <v>1278</v>
      </c>
      <c r="I6" s="21">
        <v>837</v>
      </c>
      <c r="J6" s="21">
        <v>1102</v>
      </c>
      <c r="K6" s="21">
        <v>622</v>
      </c>
      <c r="L6" s="21">
        <v>870</v>
      </c>
      <c r="M6" s="21">
        <v>454</v>
      </c>
      <c r="N6" s="21">
        <v>787</v>
      </c>
      <c r="O6" s="21">
        <v>409</v>
      </c>
      <c r="P6" s="21">
        <v>614</v>
      </c>
      <c r="Q6" s="21">
        <v>372</v>
      </c>
      <c r="R6" s="21">
        <v>626</v>
      </c>
      <c r="S6" s="22">
        <v>414</v>
      </c>
    </row>
    <row r="7" spans="2:20" x14ac:dyDescent="0.15">
      <c r="B7" s="264"/>
      <c r="C7" s="242" t="s">
        <v>36</v>
      </c>
      <c r="D7" s="243"/>
      <c r="E7" s="45">
        <f t="shared" si="0"/>
        <v>81898</v>
      </c>
      <c r="F7" s="21">
        <f t="shared" si="1"/>
        <v>52650</v>
      </c>
      <c r="G7" s="22">
        <f t="shared" si="1"/>
        <v>29248</v>
      </c>
      <c r="H7" s="23">
        <v>8503</v>
      </c>
      <c r="I7" s="21">
        <v>5153</v>
      </c>
      <c r="J7" s="21">
        <v>7933</v>
      </c>
      <c r="K7" s="21">
        <v>4804</v>
      </c>
      <c r="L7" s="21">
        <v>8434</v>
      </c>
      <c r="M7" s="21">
        <v>4844</v>
      </c>
      <c r="N7" s="21">
        <v>9234</v>
      </c>
      <c r="O7" s="21">
        <v>5021</v>
      </c>
      <c r="P7" s="21">
        <v>9359</v>
      </c>
      <c r="Q7" s="21">
        <v>4737</v>
      </c>
      <c r="R7" s="21">
        <v>9187</v>
      </c>
      <c r="S7" s="22">
        <v>4689</v>
      </c>
    </row>
    <row r="8" spans="2:20" x14ac:dyDescent="0.15">
      <c r="B8" s="264"/>
      <c r="C8" s="242" t="s">
        <v>37</v>
      </c>
      <c r="D8" s="243"/>
      <c r="E8" s="45">
        <f t="shared" si="0"/>
        <v>6174</v>
      </c>
      <c r="F8" s="21">
        <f t="shared" si="1"/>
        <v>3505</v>
      </c>
      <c r="G8" s="22">
        <f t="shared" si="1"/>
        <v>2669</v>
      </c>
      <c r="H8" s="23">
        <v>181</v>
      </c>
      <c r="I8" s="21">
        <v>195</v>
      </c>
      <c r="J8" s="21">
        <v>399</v>
      </c>
      <c r="K8" s="21">
        <v>242</v>
      </c>
      <c r="L8" s="21">
        <v>558</v>
      </c>
      <c r="M8" s="21">
        <v>330</v>
      </c>
      <c r="N8" s="21">
        <v>735</v>
      </c>
      <c r="O8" s="21">
        <v>470</v>
      </c>
      <c r="P8" s="21">
        <v>759</v>
      </c>
      <c r="Q8" s="21">
        <v>607</v>
      </c>
      <c r="R8" s="21">
        <v>873</v>
      </c>
      <c r="S8" s="22">
        <v>825</v>
      </c>
    </row>
    <row r="9" spans="2:20" x14ac:dyDescent="0.15">
      <c r="B9" s="264"/>
      <c r="C9" s="242" t="s">
        <v>38</v>
      </c>
      <c r="D9" s="243"/>
      <c r="E9" s="45">
        <f t="shared" si="0"/>
        <v>16024</v>
      </c>
      <c r="F9" s="21">
        <f t="shared" si="1"/>
        <v>10197</v>
      </c>
      <c r="G9" s="22">
        <f t="shared" si="1"/>
        <v>5827</v>
      </c>
      <c r="H9" s="23">
        <v>2494</v>
      </c>
      <c r="I9" s="21">
        <v>1535</v>
      </c>
      <c r="J9" s="21">
        <v>2001</v>
      </c>
      <c r="K9" s="21">
        <v>1207</v>
      </c>
      <c r="L9" s="21">
        <v>1634</v>
      </c>
      <c r="M9" s="21">
        <v>976</v>
      </c>
      <c r="N9" s="21">
        <v>1556</v>
      </c>
      <c r="O9" s="21">
        <v>862</v>
      </c>
      <c r="P9" s="21">
        <v>1293</v>
      </c>
      <c r="Q9" s="21">
        <v>673</v>
      </c>
      <c r="R9" s="21">
        <v>1219</v>
      </c>
      <c r="S9" s="22">
        <v>574</v>
      </c>
    </row>
    <row r="10" spans="2:20" x14ac:dyDescent="0.15">
      <c r="B10" s="264"/>
      <c r="C10" s="242" t="s">
        <v>39</v>
      </c>
      <c r="D10" s="243"/>
      <c r="E10" s="45">
        <f t="shared" si="0"/>
        <v>4537</v>
      </c>
      <c r="F10" s="21">
        <f t="shared" si="1"/>
        <v>3169</v>
      </c>
      <c r="G10" s="22">
        <f t="shared" si="1"/>
        <v>1368</v>
      </c>
      <c r="H10" s="23">
        <v>485</v>
      </c>
      <c r="I10" s="21">
        <v>255</v>
      </c>
      <c r="J10" s="21">
        <v>542</v>
      </c>
      <c r="K10" s="21">
        <v>230</v>
      </c>
      <c r="L10" s="21">
        <v>408</v>
      </c>
      <c r="M10" s="21">
        <v>163</v>
      </c>
      <c r="N10" s="21">
        <v>713</v>
      </c>
      <c r="O10" s="21">
        <v>302</v>
      </c>
      <c r="P10" s="21">
        <v>450</v>
      </c>
      <c r="Q10" s="21">
        <v>197</v>
      </c>
      <c r="R10" s="21">
        <v>571</v>
      </c>
      <c r="S10" s="22">
        <v>221</v>
      </c>
    </row>
    <row r="11" spans="2:20" x14ac:dyDescent="0.15">
      <c r="B11" s="264"/>
      <c r="C11" s="242" t="s">
        <v>40</v>
      </c>
      <c r="D11" s="243"/>
      <c r="E11" s="45">
        <f t="shared" si="0"/>
        <v>1713</v>
      </c>
      <c r="F11" s="21">
        <f t="shared" si="1"/>
        <v>1043</v>
      </c>
      <c r="G11" s="22">
        <f t="shared" si="1"/>
        <v>670</v>
      </c>
      <c r="H11" s="23">
        <v>148</v>
      </c>
      <c r="I11" s="21">
        <v>78</v>
      </c>
      <c r="J11" s="21">
        <v>149</v>
      </c>
      <c r="K11" s="21">
        <v>87</v>
      </c>
      <c r="L11" s="21">
        <v>164</v>
      </c>
      <c r="M11" s="21">
        <v>83</v>
      </c>
      <c r="N11" s="21">
        <v>157</v>
      </c>
      <c r="O11" s="21">
        <v>83</v>
      </c>
      <c r="P11" s="21">
        <v>215</v>
      </c>
      <c r="Q11" s="21">
        <v>161</v>
      </c>
      <c r="R11" s="21">
        <v>210</v>
      </c>
      <c r="S11" s="22">
        <v>178</v>
      </c>
    </row>
    <row r="12" spans="2:20" x14ac:dyDescent="0.15">
      <c r="B12" s="264"/>
      <c r="C12" s="242" t="s">
        <v>41</v>
      </c>
      <c r="D12" s="243"/>
      <c r="E12" s="45">
        <f t="shared" si="0"/>
        <v>281</v>
      </c>
      <c r="F12" s="21">
        <f t="shared" si="1"/>
        <v>215</v>
      </c>
      <c r="G12" s="22">
        <f t="shared" si="1"/>
        <v>66</v>
      </c>
      <c r="H12" s="23">
        <v>76</v>
      </c>
      <c r="I12" s="21">
        <v>23</v>
      </c>
      <c r="J12" s="21">
        <v>52</v>
      </c>
      <c r="K12" s="21">
        <v>11</v>
      </c>
      <c r="L12" s="21">
        <v>28</v>
      </c>
      <c r="M12" s="21">
        <v>15</v>
      </c>
      <c r="N12" s="21">
        <v>32</v>
      </c>
      <c r="O12" s="21">
        <v>9</v>
      </c>
      <c r="P12" s="21">
        <v>14</v>
      </c>
      <c r="Q12" s="21">
        <v>5</v>
      </c>
      <c r="R12" s="21">
        <v>13</v>
      </c>
      <c r="S12" s="22">
        <v>3</v>
      </c>
    </row>
    <row r="13" spans="2:20" x14ac:dyDescent="0.15">
      <c r="B13" s="264"/>
      <c r="C13" s="242" t="s">
        <v>42</v>
      </c>
      <c r="D13" s="243"/>
      <c r="E13" s="45">
        <f t="shared" si="0"/>
        <v>3675</v>
      </c>
      <c r="F13" s="21">
        <f t="shared" si="1"/>
        <v>2579</v>
      </c>
      <c r="G13" s="22">
        <f t="shared" si="1"/>
        <v>1096</v>
      </c>
      <c r="H13" s="23">
        <v>726</v>
      </c>
      <c r="I13" s="21">
        <v>361</v>
      </c>
      <c r="J13" s="21">
        <v>535</v>
      </c>
      <c r="K13" s="21">
        <v>267</v>
      </c>
      <c r="L13" s="21">
        <v>462</v>
      </c>
      <c r="M13" s="21">
        <v>179</v>
      </c>
      <c r="N13" s="21">
        <v>342</v>
      </c>
      <c r="O13" s="21">
        <v>124</v>
      </c>
      <c r="P13" s="21">
        <v>266</v>
      </c>
      <c r="Q13" s="21">
        <v>92</v>
      </c>
      <c r="R13" s="21">
        <v>248</v>
      </c>
      <c r="S13" s="22">
        <v>73</v>
      </c>
    </row>
    <row r="14" spans="2:20" x14ac:dyDescent="0.15">
      <c r="B14" s="264"/>
      <c r="C14" s="242" t="s">
        <v>43</v>
      </c>
      <c r="D14" s="243"/>
      <c r="E14" s="45">
        <f t="shared" si="0"/>
        <v>3673</v>
      </c>
      <c r="F14" s="21">
        <f t="shared" si="1"/>
        <v>1709</v>
      </c>
      <c r="G14" s="22">
        <f t="shared" si="1"/>
        <v>1964</v>
      </c>
      <c r="H14" s="23">
        <v>433</v>
      </c>
      <c r="I14" s="21">
        <v>612</v>
      </c>
      <c r="J14" s="21">
        <v>333</v>
      </c>
      <c r="K14" s="21">
        <v>395</v>
      </c>
      <c r="L14" s="21">
        <v>282</v>
      </c>
      <c r="M14" s="21">
        <v>306</v>
      </c>
      <c r="N14" s="21">
        <v>255</v>
      </c>
      <c r="O14" s="21">
        <v>270</v>
      </c>
      <c r="P14" s="21">
        <v>225</v>
      </c>
      <c r="Q14" s="21">
        <v>220</v>
      </c>
      <c r="R14" s="21">
        <v>181</v>
      </c>
      <c r="S14" s="22">
        <v>161</v>
      </c>
    </row>
    <row r="15" spans="2:20" x14ac:dyDescent="0.15">
      <c r="B15" s="264"/>
      <c r="C15" s="242" t="s">
        <v>44</v>
      </c>
      <c r="D15" s="243"/>
      <c r="E15" s="45">
        <f t="shared" si="0"/>
        <v>1004</v>
      </c>
      <c r="F15" s="21">
        <f t="shared" si="1"/>
        <v>574</v>
      </c>
      <c r="G15" s="22">
        <f t="shared" si="1"/>
        <v>430</v>
      </c>
      <c r="H15" s="23">
        <v>41</v>
      </c>
      <c r="I15" s="21">
        <v>43</v>
      </c>
      <c r="J15" s="21">
        <v>46</v>
      </c>
      <c r="K15" s="21">
        <v>27</v>
      </c>
      <c r="L15" s="21">
        <v>58</v>
      </c>
      <c r="M15" s="21">
        <v>42</v>
      </c>
      <c r="N15" s="21">
        <v>103</v>
      </c>
      <c r="O15" s="21">
        <v>78</v>
      </c>
      <c r="P15" s="21">
        <v>135</v>
      </c>
      <c r="Q15" s="21">
        <v>89</v>
      </c>
      <c r="R15" s="21">
        <v>191</v>
      </c>
      <c r="S15" s="22">
        <v>151</v>
      </c>
    </row>
    <row r="16" spans="2:20" x14ac:dyDescent="0.15">
      <c r="B16" s="264"/>
      <c r="C16" s="260" t="s">
        <v>45</v>
      </c>
      <c r="D16" s="261"/>
      <c r="E16" s="45">
        <f t="shared" si="0"/>
        <v>3081</v>
      </c>
      <c r="F16" s="21">
        <f t="shared" si="1"/>
        <v>1980</v>
      </c>
      <c r="G16" s="22">
        <f t="shared" si="1"/>
        <v>1101</v>
      </c>
      <c r="H16" s="23">
        <v>233</v>
      </c>
      <c r="I16" s="21">
        <v>190</v>
      </c>
      <c r="J16" s="21">
        <v>418</v>
      </c>
      <c r="K16" s="21">
        <v>300</v>
      </c>
      <c r="L16" s="21">
        <v>441</v>
      </c>
      <c r="M16" s="21">
        <v>232</v>
      </c>
      <c r="N16" s="21">
        <v>375</v>
      </c>
      <c r="O16" s="21">
        <v>192</v>
      </c>
      <c r="P16" s="21">
        <v>294</v>
      </c>
      <c r="Q16" s="21">
        <v>105</v>
      </c>
      <c r="R16" s="21">
        <v>219</v>
      </c>
      <c r="S16" s="22">
        <v>82</v>
      </c>
      <c r="T16" s="49"/>
    </row>
    <row r="17" spans="2:19" x14ac:dyDescent="0.15">
      <c r="B17" s="264"/>
      <c r="C17" s="242" t="s">
        <v>29</v>
      </c>
      <c r="D17" s="243"/>
      <c r="E17" s="45">
        <f t="shared" si="0"/>
        <v>160</v>
      </c>
      <c r="F17" s="21">
        <f t="shared" si="1"/>
        <v>111</v>
      </c>
      <c r="G17" s="22">
        <f t="shared" si="1"/>
        <v>49</v>
      </c>
      <c r="H17" s="23">
        <v>6</v>
      </c>
      <c r="I17" s="21">
        <v>4</v>
      </c>
      <c r="J17" s="21">
        <v>9</v>
      </c>
      <c r="K17" s="21">
        <v>12</v>
      </c>
      <c r="L17" s="21">
        <v>12</v>
      </c>
      <c r="M17" s="21">
        <v>4</v>
      </c>
      <c r="N17" s="21">
        <v>21</v>
      </c>
      <c r="O17" s="21">
        <v>10</v>
      </c>
      <c r="P17" s="21">
        <v>36</v>
      </c>
      <c r="Q17" s="21">
        <v>11</v>
      </c>
      <c r="R17" s="21">
        <v>27</v>
      </c>
      <c r="S17" s="22">
        <v>8</v>
      </c>
    </row>
    <row r="18" spans="2:19" ht="14.25" thickBot="1" x14ac:dyDescent="0.2">
      <c r="B18" s="265"/>
      <c r="C18" s="245" t="s">
        <v>46</v>
      </c>
      <c r="D18" s="246"/>
      <c r="E18" s="59">
        <f t="shared" si="0"/>
        <v>247773</v>
      </c>
      <c r="F18" s="60">
        <f t="shared" si="1"/>
        <v>151426</v>
      </c>
      <c r="G18" s="61">
        <f t="shared" si="1"/>
        <v>96347</v>
      </c>
      <c r="H18" s="62">
        <f>SUM(H4:H17)</f>
        <v>20083</v>
      </c>
      <c r="I18" s="62">
        <f t="shared" ref="I18:S18" si="2">SUM(I4:I17)</f>
        <v>13711</v>
      </c>
      <c r="J18" s="62">
        <f t="shared" si="2"/>
        <v>21310</v>
      </c>
      <c r="K18" s="62">
        <f t="shared" si="2"/>
        <v>13532</v>
      </c>
      <c r="L18" s="62">
        <f t="shared" si="2"/>
        <v>23586</v>
      </c>
      <c r="M18" s="62">
        <f t="shared" si="2"/>
        <v>14603</v>
      </c>
      <c r="N18" s="62">
        <f t="shared" si="2"/>
        <v>27083</v>
      </c>
      <c r="O18" s="62">
        <f t="shared" si="2"/>
        <v>17204</v>
      </c>
      <c r="P18" s="62">
        <f t="shared" si="2"/>
        <v>28413</v>
      </c>
      <c r="Q18" s="62">
        <f t="shared" si="2"/>
        <v>18295</v>
      </c>
      <c r="R18" s="62">
        <f t="shared" si="2"/>
        <v>30951</v>
      </c>
      <c r="S18" s="122">
        <f t="shared" si="2"/>
        <v>19002</v>
      </c>
    </row>
    <row r="19" spans="2:19" ht="13.5" customHeight="1" x14ac:dyDescent="0.15">
      <c r="B19" s="250" t="s">
        <v>47</v>
      </c>
      <c r="C19" s="253" t="s">
        <v>48</v>
      </c>
      <c r="D19" s="254"/>
      <c r="E19" s="58">
        <f t="shared" si="0"/>
        <v>66</v>
      </c>
      <c r="F19" s="18">
        <f t="shared" si="1"/>
        <v>44</v>
      </c>
      <c r="G19" s="19">
        <f t="shared" si="1"/>
        <v>22</v>
      </c>
      <c r="H19" s="20">
        <v>5</v>
      </c>
      <c r="I19" s="18">
        <v>2</v>
      </c>
      <c r="J19" s="18">
        <v>6</v>
      </c>
      <c r="K19" s="18">
        <v>3</v>
      </c>
      <c r="L19" s="18">
        <v>8</v>
      </c>
      <c r="M19" s="18">
        <v>2</v>
      </c>
      <c r="N19" s="18">
        <v>6</v>
      </c>
      <c r="O19" s="18">
        <v>2</v>
      </c>
      <c r="P19" s="18">
        <v>7</v>
      </c>
      <c r="Q19" s="18">
        <v>4</v>
      </c>
      <c r="R19" s="18">
        <v>12</v>
      </c>
      <c r="S19" s="19">
        <v>9</v>
      </c>
    </row>
    <row r="20" spans="2:19" x14ac:dyDescent="0.15">
      <c r="B20" s="251"/>
      <c r="C20" s="242" t="s">
        <v>49</v>
      </c>
      <c r="D20" s="243"/>
      <c r="E20" s="45">
        <f t="shared" si="0"/>
        <v>99</v>
      </c>
      <c r="F20" s="21">
        <f t="shared" si="1"/>
        <v>61</v>
      </c>
      <c r="G20" s="22">
        <f t="shared" si="1"/>
        <v>38</v>
      </c>
      <c r="H20" s="23">
        <v>11</v>
      </c>
      <c r="I20" s="21">
        <v>11</v>
      </c>
      <c r="J20" s="21">
        <v>9</v>
      </c>
      <c r="K20" s="21">
        <v>0</v>
      </c>
      <c r="L20" s="21">
        <v>6</v>
      </c>
      <c r="M20" s="21">
        <v>3</v>
      </c>
      <c r="N20" s="21">
        <v>8</v>
      </c>
      <c r="O20" s="21">
        <v>6</v>
      </c>
      <c r="P20" s="21">
        <v>10</v>
      </c>
      <c r="Q20" s="21">
        <v>10</v>
      </c>
      <c r="R20" s="21">
        <v>17</v>
      </c>
      <c r="S20" s="22">
        <v>8</v>
      </c>
    </row>
    <row r="21" spans="2:19" x14ac:dyDescent="0.15">
      <c r="B21" s="251"/>
      <c r="C21" s="242" t="s">
        <v>50</v>
      </c>
      <c r="D21" s="243"/>
      <c r="E21" s="45">
        <f t="shared" si="0"/>
        <v>324</v>
      </c>
      <c r="F21" s="21">
        <f t="shared" si="1"/>
        <v>170</v>
      </c>
      <c r="G21" s="22">
        <f t="shared" si="1"/>
        <v>154</v>
      </c>
      <c r="H21" s="23">
        <v>11</v>
      </c>
      <c r="I21" s="21">
        <v>7</v>
      </c>
      <c r="J21" s="21">
        <v>15</v>
      </c>
      <c r="K21" s="21">
        <v>17</v>
      </c>
      <c r="L21" s="21">
        <v>18</v>
      </c>
      <c r="M21" s="21">
        <v>14</v>
      </c>
      <c r="N21" s="21">
        <v>24</v>
      </c>
      <c r="O21" s="21">
        <v>21</v>
      </c>
      <c r="P21" s="21">
        <v>46</v>
      </c>
      <c r="Q21" s="21">
        <v>41</v>
      </c>
      <c r="R21" s="21">
        <v>56</v>
      </c>
      <c r="S21" s="22">
        <v>54</v>
      </c>
    </row>
    <row r="22" spans="2:19" x14ac:dyDescent="0.15">
      <c r="B22" s="251"/>
      <c r="C22" s="242" t="s">
        <v>51</v>
      </c>
      <c r="D22" s="243"/>
      <c r="E22" s="45">
        <f t="shared" si="0"/>
        <v>2</v>
      </c>
      <c r="F22" s="21">
        <f t="shared" ref="F22:G46" si="3">SUM(H22+J22+L22+N22+P22+R22)</f>
        <v>2</v>
      </c>
      <c r="G22" s="22">
        <f t="shared" si="3"/>
        <v>0</v>
      </c>
      <c r="H22" s="23">
        <v>0</v>
      </c>
      <c r="I22" s="21">
        <v>0</v>
      </c>
      <c r="J22" s="21">
        <v>1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2">
        <v>0</v>
      </c>
    </row>
    <row r="23" spans="2:19" x14ac:dyDescent="0.15">
      <c r="B23" s="251"/>
      <c r="C23" s="242" t="s">
        <v>52</v>
      </c>
      <c r="D23" s="243"/>
      <c r="E23" s="45">
        <f t="shared" si="0"/>
        <v>3548</v>
      </c>
      <c r="F23" s="21">
        <f t="shared" si="3"/>
        <v>2046</v>
      </c>
      <c r="G23" s="22">
        <f t="shared" si="3"/>
        <v>1502</v>
      </c>
      <c r="H23" s="23">
        <v>435</v>
      </c>
      <c r="I23" s="21">
        <v>289</v>
      </c>
      <c r="J23" s="21">
        <v>361</v>
      </c>
      <c r="K23" s="21">
        <v>306</v>
      </c>
      <c r="L23" s="21">
        <v>315</v>
      </c>
      <c r="M23" s="21">
        <v>279</v>
      </c>
      <c r="N23" s="21">
        <v>356</v>
      </c>
      <c r="O23" s="21">
        <v>240</v>
      </c>
      <c r="P23" s="21">
        <v>301</v>
      </c>
      <c r="Q23" s="21">
        <v>216</v>
      </c>
      <c r="R23" s="21">
        <v>278</v>
      </c>
      <c r="S23" s="22">
        <v>172</v>
      </c>
    </row>
    <row r="24" spans="2:19" x14ac:dyDescent="0.15">
      <c r="B24" s="251"/>
      <c r="C24" s="242" t="s">
        <v>53</v>
      </c>
      <c r="D24" s="243"/>
      <c r="E24" s="45">
        <f t="shared" si="0"/>
        <v>658</v>
      </c>
      <c r="F24" s="21">
        <f t="shared" si="3"/>
        <v>377</v>
      </c>
      <c r="G24" s="22">
        <f t="shared" si="3"/>
        <v>281</v>
      </c>
      <c r="H24" s="23">
        <v>76</v>
      </c>
      <c r="I24" s="21">
        <v>55</v>
      </c>
      <c r="J24" s="21">
        <v>42</v>
      </c>
      <c r="K24" s="21">
        <v>40</v>
      </c>
      <c r="L24" s="21">
        <v>64</v>
      </c>
      <c r="M24" s="21">
        <v>35</v>
      </c>
      <c r="N24" s="21">
        <v>59</v>
      </c>
      <c r="O24" s="21">
        <v>47</v>
      </c>
      <c r="P24" s="21">
        <v>64</v>
      </c>
      <c r="Q24" s="21">
        <v>55</v>
      </c>
      <c r="R24" s="21">
        <v>72</v>
      </c>
      <c r="S24" s="22">
        <v>49</v>
      </c>
    </row>
    <row r="25" spans="2:19" ht="13.5" customHeight="1" x14ac:dyDescent="0.15">
      <c r="B25" s="251"/>
      <c r="C25" s="255" t="s">
        <v>129</v>
      </c>
      <c r="D25" s="157" t="s">
        <v>54</v>
      </c>
      <c r="E25" s="45">
        <f t="shared" si="0"/>
        <v>441</v>
      </c>
      <c r="F25" s="21">
        <f t="shared" si="3"/>
        <v>314</v>
      </c>
      <c r="G25" s="22">
        <f t="shared" si="3"/>
        <v>127</v>
      </c>
      <c r="H25" s="23">
        <v>57</v>
      </c>
      <c r="I25" s="21">
        <v>30</v>
      </c>
      <c r="J25" s="21">
        <v>32</v>
      </c>
      <c r="K25" s="21">
        <v>27</v>
      </c>
      <c r="L25" s="21">
        <v>52</v>
      </c>
      <c r="M25" s="21">
        <v>15</v>
      </c>
      <c r="N25" s="21">
        <v>61</v>
      </c>
      <c r="O25" s="21">
        <v>21</v>
      </c>
      <c r="P25" s="21">
        <v>59</v>
      </c>
      <c r="Q25" s="21">
        <v>16</v>
      </c>
      <c r="R25" s="21">
        <v>53</v>
      </c>
      <c r="S25" s="22">
        <v>18</v>
      </c>
    </row>
    <row r="26" spans="2:19" x14ac:dyDescent="0.15">
      <c r="B26" s="251"/>
      <c r="C26" s="256"/>
      <c r="D26" s="157" t="s">
        <v>55</v>
      </c>
      <c r="E26" s="45">
        <f t="shared" si="0"/>
        <v>13</v>
      </c>
      <c r="F26" s="21">
        <f t="shared" si="3"/>
        <v>9</v>
      </c>
      <c r="G26" s="22">
        <f t="shared" si="3"/>
        <v>4</v>
      </c>
      <c r="H26" s="23">
        <v>2</v>
      </c>
      <c r="I26" s="21">
        <v>0</v>
      </c>
      <c r="J26" s="21">
        <v>1</v>
      </c>
      <c r="K26" s="21">
        <v>1</v>
      </c>
      <c r="L26" s="21">
        <v>3</v>
      </c>
      <c r="M26" s="21">
        <v>0</v>
      </c>
      <c r="N26" s="21">
        <v>1</v>
      </c>
      <c r="O26" s="21">
        <v>0</v>
      </c>
      <c r="P26" s="21">
        <v>1</v>
      </c>
      <c r="Q26" s="21">
        <v>3</v>
      </c>
      <c r="R26" s="21">
        <v>1</v>
      </c>
      <c r="S26" s="22">
        <v>0</v>
      </c>
    </row>
    <row r="27" spans="2:19" x14ac:dyDescent="0.15">
      <c r="B27" s="251"/>
      <c r="C27" s="256"/>
      <c r="D27" s="157" t="s">
        <v>56</v>
      </c>
      <c r="E27" s="45">
        <f t="shared" si="0"/>
        <v>225</v>
      </c>
      <c r="F27" s="21">
        <f t="shared" si="3"/>
        <v>131</v>
      </c>
      <c r="G27" s="22">
        <f t="shared" si="3"/>
        <v>94</v>
      </c>
      <c r="H27" s="23">
        <v>4</v>
      </c>
      <c r="I27" s="21">
        <v>1</v>
      </c>
      <c r="J27" s="21">
        <v>8</v>
      </c>
      <c r="K27" s="21">
        <v>4</v>
      </c>
      <c r="L27" s="21">
        <v>4</v>
      </c>
      <c r="M27" s="21">
        <v>0</v>
      </c>
      <c r="N27" s="21">
        <v>11</v>
      </c>
      <c r="O27" s="21">
        <v>4</v>
      </c>
      <c r="P27" s="21">
        <v>38</v>
      </c>
      <c r="Q27" s="21">
        <v>23</v>
      </c>
      <c r="R27" s="21">
        <v>66</v>
      </c>
      <c r="S27" s="22">
        <v>62</v>
      </c>
    </row>
    <row r="28" spans="2:19" x14ac:dyDescent="0.15">
      <c r="B28" s="251"/>
      <c r="C28" s="256"/>
      <c r="D28" s="157" t="s">
        <v>57</v>
      </c>
      <c r="E28" s="45">
        <f t="shared" si="0"/>
        <v>676</v>
      </c>
      <c r="F28" s="21">
        <f t="shared" si="3"/>
        <v>386</v>
      </c>
      <c r="G28" s="22">
        <f t="shared" si="3"/>
        <v>290</v>
      </c>
      <c r="H28" s="23">
        <v>19</v>
      </c>
      <c r="I28" s="21">
        <v>17</v>
      </c>
      <c r="J28" s="21">
        <v>34</v>
      </c>
      <c r="K28" s="21">
        <v>22</v>
      </c>
      <c r="L28" s="21">
        <v>36</v>
      </c>
      <c r="M28" s="21">
        <v>39</v>
      </c>
      <c r="N28" s="21">
        <v>62</v>
      </c>
      <c r="O28" s="21">
        <v>56</v>
      </c>
      <c r="P28" s="21">
        <v>109</v>
      </c>
      <c r="Q28" s="21">
        <v>73</v>
      </c>
      <c r="R28" s="21">
        <v>126</v>
      </c>
      <c r="S28" s="22">
        <v>83</v>
      </c>
    </row>
    <row r="29" spans="2:19" x14ac:dyDescent="0.15">
      <c r="B29" s="251"/>
      <c r="C29" s="256"/>
      <c r="D29" s="157" t="s">
        <v>58</v>
      </c>
      <c r="E29" s="45">
        <f t="shared" si="0"/>
        <v>946</v>
      </c>
      <c r="F29" s="21">
        <f t="shared" si="3"/>
        <v>562</v>
      </c>
      <c r="G29" s="22">
        <f t="shared" si="3"/>
        <v>384</v>
      </c>
      <c r="H29" s="23">
        <v>38</v>
      </c>
      <c r="I29" s="21">
        <v>20</v>
      </c>
      <c r="J29" s="21">
        <v>44</v>
      </c>
      <c r="K29" s="21">
        <v>34</v>
      </c>
      <c r="L29" s="21">
        <v>60</v>
      </c>
      <c r="M29" s="21">
        <v>63</v>
      </c>
      <c r="N29" s="21">
        <v>95</v>
      </c>
      <c r="O29" s="21">
        <v>78</v>
      </c>
      <c r="P29" s="21">
        <v>144</v>
      </c>
      <c r="Q29" s="21">
        <v>85</v>
      </c>
      <c r="R29" s="21">
        <v>181</v>
      </c>
      <c r="S29" s="22">
        <v>104</v>
      </c>
    </row>
    <row r="30" spans="2:19" x14ac:dyDescent="0.15">
      <c r="B30" s="251"/>
      <c r="C30" s="256"/>
      <c r="D30" s="157" t="s">
        <v>59</v>
      </c>
      <c r="E30" s="45">
        <f t="shared" si="0"/>
        <v>1190</v>
      </c>
      <c r="F30" s="21">
        <f t="shared" si="3"/>
        <v>664</v>
      </c>
      <c r="G30" s="22">
        <f t="shared" si="3"/>
        <v>526</v>
      </c>
      <c r="H30" s="23">
        <v>46</v>
      </c>
      <c r="I30" s="21">
        <v>25</v>
      </c>
      <c r="J30" s="21">
        <v>61</v>
      </c>
      <c r="K30" s="21">
        <v>36</v>
      </c>
      <c r="L30" s="21">
        <v>81</v>
      </c>
      <c r="M30" s="21">
        <v>60</v>
      </c>
      <c r="N30" s="21">
        <v>114</v>
      </c>
      <c r="O30" s="21">
        <v>108</v>
      </c>
      <c r="P30" s="21">
        <v>158</v>
      </c>
      <c r="Q30" s="21">
        <v>127</v>
      </c>
      <c r="R30" s="21">
        <v>204</v>
      </c>
      <c r="S30" s="22">
        <v>170</v>
      </c>
    </row>
    <row r="31" spans="2:19" x14ac:dyDescent="0.15">
      <c r="B31" s="251"/>
      <c r="C31" s="256"/>
      <c r="D31" s="157" t="s">
        <v>60</v>
      </c>
      <c r="E31" s="45">
        <f t="shared" si="0"/>
        <v>396</v>
      </c>
      <c r="F31" s="21">
        <f t="shared" si="3"/>
        <v>232</v>
      </c>
      <c r="G31" s="22">
        <f t="shared" si="3"/>
        <v>164</v>
      </c>
      <c r="H31" s="23">
        <v>55</v>
      </c>
      <c r="I31" s="21">
        <v>43</v>
      </c>
      <c r="J31" s="21">
        <v>44</v>
      </c>
      <c r="K31" s="21">
        <v>35</v>
      </c>
      <c r="L31" s="21">
        <v>37</v>
      </c>
      <c r="M31" s="21">
        <v>29</v>
      </c>
      <c r="N31" s="21">
        <v>28</v>
      </c>
      <c r="O31" s="21">
        <v>17</v>
      </c>
      <c r="P31" s="21">
        <v>35</v>
      </c>
      <c r="Q31" s="21">
        <v>24</v>
      </c>
      <c r="R31" s="21">
        <v>33</v>
      </c>
      <c r="S31" s="22">
        <v>16</v>
      </c>
    </row>
    <row r="32" spans="2:19" x14ac:dyDescent="0.15">
      <c r="B32" s="251"/>
      <c r="C32" s="256"/>
      <c r="D32" s="157" t="s">
        <v>61</v>
      </c>
      <c r="E32" s="45">
        <f t="shared" si="0"/>
        <v>51</v>
      </c>
      <c r="F32" s="21">
        <f t="shared" si="3"/>
        <v>19</v>
      </c>
      <c r="G32" s="22">
        <f t="shared" si="3"/>
        <v>32</v>
      </c>
      <c r="H32" s="23">
        <v>3</v>
      </c>
      <c r="I32" s="21">
        <v>1</v>
      </c>
      <c r="J32" s="21">
        <v>1</v>
      </c>
      <c r="K32" s="21">
        <v>2</v>
      </c>
      <c r="L32" s="21">
        <v>3</v>
      </c>
      <c r="M32" s="21">
        <v>4</v>
      </c>
      <c r="N32" s="21">
        <v>3</v>
      </c>
      <c r="O32" s="21">
        <v>5</v>
      </c>
      <c r="P32" s="21">
        <v>4</v>
      </c>
      <c r="Q32" s="21">
        <v>8</v>
      </c>
      <c r="R32" s="21">
        <v>5</v>
      </c>
      <c r="S32" s="22">
        <v>12</v>
      </c>
    </row>
    <row r="33" spans="2:19" x14ac:dyDescent="0.15">
      <c r="B33" s="251"/>
      <c r="C33" s="256"/>
      <c r="D33" s="157" t="s">
        <v>29</v>
      </c>
      <c r="E33" s="45">
        <f t="shared" si="0"/>
        <v>1694</v>
      </c>
      <c r="F33" s="21">
        <f t="shared" si="3"/>
        <v>1037</v>
      </c>
      <c r="G33" s="22">
        <f t="shared" si="3"/>
        <v>657</v>
      </c>
      <c r="H33" s="23">
        <v>185</v>
      </c>
      <c r="I33" s="21">
        <v>118</v>
      </c>
      <c r="J33" s="21">
        <v>192</v>
      </c>
      <c r="K33" s="21">
        <v>122</v>
      </c>
      <c r="L33" s="21">
        <v>170</v>
      </c>
      <c r="M33" s="21">
        <v>118</v>
      </c>
      <c r="N33" s="21">
        <v>163</v>
      </c>
      <c r="O33" s="21">
        <v>98</v>
      </c>
      <c r="P33" s="21">
        <v>170</v>
      </c>
      <c r="Q33" s="21">
        <v>105</v>
      </c>
      <c r="R33" s="21">
        <v>157</v>
      </c>
      <c r="S33" s="22">
        <v>96</v>
      </c>
    </row>
    <row r="34" spans="2:19" x14ac:dyDescent="0.15">
      <c r="B34" s="251"/>
      <c r="C34" s="257"/>
      <c r="D34" s="24" t="s">
        <v>13</v>
      </c>
      <c r="E34" s="45">
        <f t="shared" si="0"/>
        <v>5632</v>
      </c>
      <c r="F34" s="21">
        <f t="shared" si="3"/>
        <v>3354</v>
      </c>
      <c r="G34" s="22">
        <f t="shared" si="3"/>
        <v>2278</v>
      </c>
      <c r="H34" s="23">
        <f>SUM(H25:H33)</f>
        <v>409</v>
      </c>
      <c r="I34" s="23">
        <f t="shared" ref="I34:S34" si="4">SUM(I25:I33)</f>
        <v>255</v>
      </c>
      <c r="J34" s="23">
        <f t="shared" si="4"/>
        <v>417</v>
      </c>
      <c r="K34" s="23">
        <f t="shared" si="4"/>
        <v>283</v>
      </c>
      <c r="L34" s="23">
        <f t="shared" si="4"/>
        <v>446</v>
      </c>
      <c r="M34" s="23">
        <f t="shared" si="4"/>
        <v>328</v>
      </c>
      <c r="N34" s="23">
        <f t="shared" si="4"/>
        <v>538</v>
      </c>
      <c r="O34" s="23">
        <f t="shared" si="4"/>
        <v>387</v>
      </c>
      <c r="P34" s="23">
        <f t="shared" si="4"/>
        <v>718</v>
      </c>
      <c r="Q34" s="23">
        <f t="shared" si="4"/>
        <v>464</v>
      </c>
      <c r="R34" s="23">
        <f t="shared" si="4"/>
        <v>826</v>
      </c>
      <c r="S34" s="123">
        <f t="shared" si="4"/>
        <v>561</v>
      </c>
    </row>
    <row r="35" spans="2:19" ht="13.5" customHeight="1" x14ac:dyDescent="0.15">
      <c r="B35" s="251"/>
      <c r="C35" s="244" t="s">
        <v>62</v>
      </c>
      <c r="D35" s="25" t="s">
        <v>54</v>
      </c>
      <c r="E35" s="45">
        <f t="shared" si="0"/>
        <v>198</v>
      </c>
      <c r="F35" s="21">
        <f t="shared" si="3"/>
        <v>139</v>
      </c>
      <c r="G35" s="22">
        <f t="shared" si="3"/>
        <v>59</v>
      </c>
      <c r="H35" s="23">
        <v>17</v>
      </c>
      <c r="I35" s="21">
        <v>20</v>
      </c>
      <c r="J35" s="21">
        <v>21</v>
      </c>
      <c r="K35" s="21">
        <v>5</v>
      </c>
      <c r="L35" s="21">
        <v>20</v>
      </c>
      <c r="M35" s="21">
        <v>7</v>
      </c>
      <c r="N35" s="21">
        <v>33</v>
      </c>
      <c r="O35" s="21">
        <v>10</v>
      </c>
      <c r="P35" s="21">
        <v>25</v>
      </c>
      <c r="Q35" s="21">
        <v>9</v>
      </c>
      <c r="R35" s="21">
        <v>23</v>
      </c>
      <c r="S35" s="22">
        <v>8</v>
      </c>
    </row>
    <row r="36" spans="2:19" x14ac:dyDescent="0.15">
      <c r="B36" s="251"/>
      <c r="C36" s="244"/>
      <c r="D36" s="157" t="s">
        <v>55</v>
      </c>
      <c r="E36" s="45">
        <f t="shared" si="0"/>
        <v>0</v>
      </c>
      <c r="F36" s="21">
        <f t="shared" si="3"/>
        <v>0</v>
      </c>
      <c r="G36" s="22">
        <f t="shared" si="3"/>
        <v>0</v>
      </c>
      <c r="H36" s="23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2">
        <v>0</v>
      </c>
    </row>
    <row r="37" spans="2:19" x14ac:dyDescent="0.15">
      <c r="B37" s="251"/>
      <c r="C37" s="244"/>
      <c r="D37" s="157" t="s">
        <v>56</v>
      </c>
      <c r="E37" s="45">
        <f t="shared" si="0"/>
        <v>16</v>
      </c>
      <c r="F37" s="21">
        <f t="shared" si="3"/>
        <v>11</v>
      </c>
      <c r="G37" s="22">
        <f t="shared" si="3"/>
        <v>5</v>
      </c>
      <c r="H37" s="23">
        <v>0</v>
      </c>
      <c r="I37" s="21">
        <v>0</v>
      </c>
      <c r="J37" s="21">
        <v>2</v>
      </c>
      <c r="K37" s="21">
        <v>1</v>
      </c>
      <c r="L37" s="21">
        <v>5</v>
      </c>
      <c r="M37" s="21">
        <v>1</v>
      </c>
      <c r="N37" s="21">
        <v>1</v>
      </c>
      <c r="O37" s="21">
        <v>0</v>
      </c>
      <c r="P37" s="21">
        <v>2</v>
      </c>
      <c r="Q37" s="21">
        <v>1</v>
      </c>
      <c r="R37" s="21">
        <v>1</v>
      </c>
      <c r="S37" s="22">
        <v>2</v>
      </c>
    </row>
    <row r="38" spans="2:19" x14ac:dyDescent="0.15">
      <c r="B38" s="251"/>
      <c r="C38" s="244"/>
      <c r="D38" s="157" t="s">
        <v>57</v>
      </c>
      <c r="E38" s="45">
        <f t="shared" si="0"/>
        <v>404</v>
      </c>
      <c r="F38" s="21">
        <f t="shared" si="3"/>
        <v>211</v>
      </c>
      <c r="G38" s="22">
        <f t="shared" si="3"/>
        <v>193</v>
      </c>
      <c r="H38" s="23">
        <v>13</v>
      </c>
      <c r="I38" s="21">
        <v>11</v>
      </c>
      <c r="J38" s="21">
        <v>18</v>
      </c>
      <c r="K38" s="21">
        <v>20</v>
      </c>
      <c r="L38" s="21">
        <v>27</v>
      </c>
      <c r="M38" s="21">
        <v>27</v>
      </c>
      <c r="N38" s="21">
        <v>27</v>
      </c>
      <c r="O38" s="21">
        <v>44</v>
      </c>
      <c r="P38" s="21">
        <v>61</v>
      </c>
      <c r="Q38" s="21">
        <v>46</v>
      </c>
      <c r="R38" s="21">
        <v>65</v>
      </c>
      <c r="S38" s="22">
        <v>45</v>
      </c>
    </row>
    <row r="39" spans="2:19" x14ac:dyDescent="0.15">
      <c r="B39" s="251"/>
      <c r="C39" s="244"/>
      <c r="D39" s="157" t="s">
        <v>58</v>
      </c>
      <c r="E39" s="45">
        <f t="shared" si="0"/>
        <v>802</v>
      </c>
      <c r="F39" s="21">
        <f t="shared" si="3"/>
        <v>460</v>
      </c>
      <c r="G39" s="22">
        <f t="shared" si="3"/>
        <v>342</v>
      </c>
      <c r="H39" s="23">
        <v>30</v>
      </c>
      <c r="I39" s="21">
        <v>25</v>
      </c>
      <c r="J39" s="21">
        <v>56</v>
      </c>
      <c r="K39" s="21">
        <v>31</v>
      </c>
      <c r="L39" s="21">
        <v>45</v>
      </c>
      <c r="M39" s="21">
        <v>54</v>
      </c>
      <c r="N39" s="21">
        <v>75</v>
      </c>
      <c r="O39" s="21">
        <v>61</v>
      </c>
      <c r="P39" s="21">
        <v>104</v>
      </c>
      <c r="Q39" s="21">
        <v>74</v>
      </c>
      <c r="R39" s="21">
        <v>150</v>
      </c>
      <c r="S39" s="22">
        <v>97</v>
      </c>
    </row>
    <row r="40" spans="2:19" x14ac:dyDescent="0.15">
      <c r="B40" s="251"/>
      <c r="C40" s="244"/>
      <c r="D40" s="157" t="s">
        <v>59</v>
      </c>
      <c r="E40" s="45">
        <f t="shared" si="0"/>
        <v>796</v>
      </c>
      <c r="F40" s="21">
        <f t="shared" si="3"/>
        <v>442</v>
      </c>
      <c r="G40" s="22">
        <f t="shared" si="3"/>
        <v>354</v>
      </c>
      <c r="H40" s="23">
        <v>27</v>
      </c>
      <c r="I40" s="21">
        <v>19</v>
      </c>
      <c r="J40" s="21">
        <v>36</v>
      </c>
      <c r="K40" s="21">
        <v>33</v>
      </c>
      <c r="L40" s="21">
        <v>57</v>
      </c>
      <c r="M40" s="21">
        <v>45</v>
      </c>
      <c r="N40" s="21">
        <v>76</v>
      </c>
      <c r="O40" s="21">
        <v>77</v>
      </c>
      <c r="P40" s="21">
        <v>108</v>
      </c>
      <c r="Q40" s="21">
        <v>76</v>
      </c>
      <c r="R40" s="21">
        <v>138</v>
      </c>
      <c r="S40" s="22">
        <v>104</v>
      </c>
    </row>
    <row r="41" spans="2:19" x14ac:dyDescent="0.15">
      <c r="B41" s="251"/>
      <c r="C41" s="244"/>
      <c r="D41" s="157" t="s">
        <v>60</v>
      </c>
      <c r="E41" s="45">
        <f t="shared" si="0"/>
        <v>776</v>
      </c>
      <c r="F41" s="21">
        <f t="shared" si="3"/>
        <v>416</v>
      </c>
      <c r="G41" s="22">
        <f t="shared" si="3"/>
        <v>360</v>
      </c>
      <c r="H41" s="23">
        <v>84</v>
      </c>
      <c r="I41" s="21">
        <v>93</v>
      </c>
      <c r="J41" s="21">
        <v>84</v>
      </c>
      <c r="K41" s="21">
        <v>73</v>
      </c>
      <c r="L41" s="21">
        <v>81</v>
      </c>
      <c r="M41" s="21">
        <v>57</v>
      </c>
      <c r="N41" s="21">
        <v>62</v>
      </c>
      <c r="O41" s="21">
        <v>60</v>
      </c>
      <c r="P41" s="21">
        <v>52</v>
      </c>
      <c r="Q41" s="21">
        <v>34</v>
      </c>
      <c r="R41" s="21">
        <v>53</v>
      </c>
      <c r="S41" s="22">
        <v>43</v>
      </c>
    </row>
    <row r="42" spans="2:19" x14ac:dyDescent="0.15">
      <c r="B42" s="251"/>
      <c r="C42" s="244"/>
      <c r="D42" s="157" t="s">
        <v>61</v>
      </c>
      <c r="E42" s="45">
        <f t="shared" si="0"/>
        <v>1</v>
      </c>
      <c r="F42" s="21">
        <f t="shared" si="3"/>
        <v>1</v>
      </c>
      <c r="G42" s="22">
        <f t="shared" si="3"/>
        <v>0</v>
      </c>
      <c r="H42" s="23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1</v>
      </c>
      <c r="S42" s="22">
        <v>0</v>
      </c>
    </row>
    <row r="43" spans="2:19" x14ac:dyDescent="0.15">
      <c r="B43" s="251"/>
      <c r="C43" s="244"/>
      <c r="D43" s="157" t="s">
        <v>29</v>
      </c>
      <c r="E43" s="45">
        <f t="shared" si="0"/>
        <v>2290</v>
      </c>
      <c r="F43" s="21">
        <f t="shared" si="3"/>
        <v>1438</v>
      </c>
      <c r="G43" s="22">
        <f t="shared" si="3"/>
        <v>852</v>
      </c>
      <c r="H43" s="23">
        <v>295</v>
      </c>
      <c r="I43" s="21">
        <v>198</v>
      </c>
      <c r="J43" s="21">
        <v>270</v>
      </c>
      <c r="K43" s="21">
        <v>184</v>
      </c>
      <c r="L43" s="21">
        <v>244</v>
      </c>
      <c r="M43" s="21">
        <v>141</v>
      </c>
      <c r="N43" s="21">
        <v>230</v>
      </c>
      <c r="O43" s="21">
        <v>123</v>
      </c>
      <c r="P43" s="21">
        <v>238</v>
      </c>
      <c r="Q43" s="21">
        <v>115</v>
      </c>
      <c r="R43" s="21">
        <v>161</v>
      </c>
      <c r="S43" s="22">
        <v>91</v>
      </c>
    </row>
    <row r="44" spans="2:19" x14ac:dyDescent="0.15">
      <c r="B44" s="251"/>
      <c r="C44" s="244"/>
      <c r="D44" s="26" t="s">
        <v>13</v>
      </c>
      <c r="E44" s="45">
        <f t="shared" si="0"/>
        <v>5283</v>
      </c>
      <c r="F44" s="21">
        <f t="shared" si="3"/>
        <v>3118</v>
      </c>
      <c r="G44" s="22">
        <f t="shared" si="3"/>
        <v>2165</v>
      </c>
      <c r="H44" s="65">
        <f>SUM(H35:H43)</f>
        <v>466</v>
      </c>
      <c r="I44" s="65">
        <f t="shared" ref="I44:S44" si="5">SUM(I35:I43)</f>
        <v>366</v>
      </c>
      <c r="J44" s="65">
        <f t="shared" si="5"/>
        <v>487</v>
      </c>
      <c r="K44" s="65">
        <f t="shared" si="5"/>
        <v>347</v>
      </c>
      <c r="L44" s="65">
        <f t="shared" si="5"/>
        <v>479</v>
      </c>
      <c r="M44" s="65">
        <f t="shared" si="5"/>
        <v>332</v>
      </c>
      <c r="N44" s="65">
        <f t="shared" si="5"/>
        <v>504</v>
      </c>
      <c r="O44" s="65">
        <f t="shared" si="5"/>
        <v>375</v>
      </c>
      <c r="P44" s="65">
        <f t="shared" si="5"/>
        <v>590</v>
      </c>
      <c r="Q44" s="65">
        <f t="shared" si="5"/>
        <v>355</v>
      </c>
      <c r="R44" s="65">
        <f t="shared" si="5"/>
        <v>592</v>
      </c>
      <c r="S44" s="124">
        <f t="shared" si="5"/>
        <v>390</v>
      </c>
    </row>
    <row r="45" spans="2:19" ht="14.25" thickBot="1" x14ac:dyDescent="0.2">
      <c r="B45" s="252"/>
      <c r="C45" s="245" t="s">
        <v>63</v>
      </c>
      <c r="D45" s="246"/>
      <c r="E45" s="59">
        <f t="shared" si="0"/>
        <v>15612</v>
      </c>
      <c r="F45" s="60">
        <f t="shared" si="3"/>
        <v>9172</v>
      </c>
      <c r="G45" s="61">
        <f>SUM(I45+K45+M45+O45+Q45+S45)</f>
        <v>6440</v>
      </c>
      <c r="H45" s="62">
        <f>SUM(H19+H20+H21+H22+H23+H24+H34+H44)</f>
        <v>1413</v>
      </c>
      <c r="I45" s="62">
        <f t="shared" ref="I45:S45" si="6">SUM(I19+I20+I21+I22+I23+I24+I34+I44)</f>
        <v>985</v>
      </c>
      <c r="J45" s="62">
        <f t="shared" si="6"/>
        <v>1338</v>
      </c>
      <c r="K45" s="62">
        <f t="shared" si="6"/>
        <v>996</v>
      </c>
      <c r="L45" s="62">
        <f t="shared" si="6"/>
        <v>1337</v>
      </c>
      <c r="M45" s="62">
        <f t="shared" si="6"/>
        <v>993</v>
      </c>
      <c r="N45" s="62">
        <f t="shared" si="6"/>
        <v>1495</v>
      </c>
      <c r="O45" s="62">
        <f t="shared" si="6"/>
        <v>1078</v>
      </c>
      <c r="P45" s="62">
        <f t="shared" si="6"/>
        <v>1736</v>
      </c>
      <c r="Q45" s="62">
        <f t="shared" si="6"/>
        <v>1145</v>
      </c>
      <c r="R45" s="62">
        <f t="shared" si="6"/>
        <v>1853</v>
      </c>
      <c r="S45" s="122">
        <f t="shared" si="6"/>
        <v>1243</v>
      </c>
    </row>
    <row r="46" spans="2:19" ht="14.25" thickBot="1" x14ac:dyDescent="0.2">
      <c r="B46" s="247" t="s">
        <v>64</v>
      </c>
      <c r="C46" s="248"/>
      <c r="D46" s="249"/>
      <c r="E46" s="44">
        <f t="shared" si="0"/>
        <v>263385</v>
      </c>
      <c r="F46" s="27">
        <f t="shared" si="3"/>
        <v>160598</v>
      </c>
      <c r="G46" s="28">
        <f t="shared" si="3"/>
        <v>102787</v>
      </c>
      <c r="H46" s="29">
        <f>SUM(H18+H45)</f>
        <v>21496</v>
      </c>
      <c r="I46" s="29">
        <f t="shared" ref="I46:S46" si="7">SUM(I18+I45)</f>
        <v>14696</v>
      </c>
      <c r="J46" s="29">
        <f t="shared" si="7"/>
        <v>22648</v>
      </c>
      <c r="K46" s="29">
        <f t="shared" si="7"/>
        <v>14528</v>
      </c>
      <c r="L46" s="29">
        <f t="shared" si="7"/>
        <v>24923</v>
      </c>
      <c r="M46" s="29">
        <f t="shared" si="7"/>
        <v>15596</v>
      </c>
      <c r="N46" s="29">
        <f t="shared" si="7"/>
        <v>28578</v>
      </c>
      <c r="O46" s="29">
        <f t="shared" si="7"/>
        <v>18282</v>
      </c>
      <c r="P46" s="29">
        <f t="shared" si="7"/>
        <v>30149</v>
      </c>
      <c r="Q46" s="29">
        <f t="shared" si="7"/>
        <v>19440</v>
      </c>
      <c r="R46" s="29">
        <f t="shared" si="7"/>
        <v>32804</v>
      </c>
      <c r="S46" s="125">
        <f t="shared" si="7"/>
        <v>20245</v>
      </c>
    </row>
  </sheetData>
  <mergeCells count="35">
    <mergeCell ref="N2:O2"/>
    <mergeCell ref="C16:D16"/>
    <mergeCell ref="P2:Q2"/>
    <mergeCell ref="R2:S2"/>
    <mergeCell ref="B4:B18"/>
    <mergeCell ref="C4:D4"/>
    <mergeCell ref="C5:D5"/>
    <mergeCell ref="C6:D6"/>
    <mergeCell ref="C7:D7"/>
    <mergeCell ref="C8:D8"/>
    <mergeCell ref="C9:D9"/>
    <mergeCell ref="C10:D10"/>
    <mergeCell ref="B2:D3"/>
    <mergeCell ref="E2:G2"/>
    <mergeCell ref="H2:I2"/>
    <mergeCell ref="J2:K2"/>
    <mergeCell ref="L2:M2"/>
    <mergeCell ref="C11:D11"/>
    <mergeCell ref="C12:D12"/>
    <mergeCell ref="C13:D13"/>
    <mergeCell ref="C14:D14"/>
    <mergeCell ref="C15:D15"/>
    <mergeCell ref="C35:C44"/>
    <mergeCell ref="C45:D45"/>
    <mergeCell ref="B46:D46"/>
    <mergeCell ref="C17:D17"/>
    <mergeCell ref="C18:D18"/>
    <mergeCell ref="B19:B45"/>
    <mergeCell ref="C19:D19"/>
    <mergeCell ref="C20:D20"/>
    <mergeCell ref="C21:D21"/>
    <mergeCell ref="C22:D22"/>
    <mergeCell ref="C23:D23"/>
    <mergeCell ref="C24:D24"/>
    <mergeCell ref="C25:C34"/>
  </mergeCells>
  <phoneticPr fontId="1"/>
  <pageMargins left="0" right="0" top="0.15748031496062992" bottom="0.15748031496062992" header="0.31496062992125984" footer="0.31496062992125984"/>
  <pageSetup paperSize="8" scale="13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zoomScaleNormal="100" zoomScaleSheetLayoutView="85" workbookViewId="0">
      <selection activeCell="D30" sqref="D30"/>
    </sheetView>
  </sheetViews>
  <sheetFormatPr defaultColWidth="9" defaultRowHeight="13.5" x14ac:dyDescent="0.15"/>
  <cols>
    <col min="1" max="1" width="3.125" style="47" customWidth="1"/>
    <col min="2" max="2" width="2.875" style="47" bestFit="1" customWidth="1"/>
    <col min="3" max="3" width="15.5" style="47" bestFit="1" customWidth="1"/>
    <col min="4" max="16384" width="9" style="47"/>
  </cols>
  <sheetData>
    <row r="1" spans="2:12" ht="14.25" thickBot="1" x14ac:dyDescent="0.2">
      <c r="B1" s="47" t="s">
        <v>127</v>
      </c>
      <c r="L1" s="164"/>
    </row>
    <row r="2" spans="2:12" ht="13.5" customHeight="1" x14ac:dyDescent="0.15">
      <c r="B2" s="236" t="s">
        <v>75</v>
      </c>
      <c r="C2" s="237"/>
      <c r="D2" s="240" t="s">
        <v>76</v>
      </c>
      <c r="E2" s="241"/>
      <c r="F2" s="232"/>
      <c r="G2" s="241" t="s">
        <v>93</v>
      </c>
      <c r="H2" s="231"/>
      <c r="I2" s="230" t="s">
        <v>94</v>
      </c>
      <c r="J2" s="231"/>
      <c r="K2" s="230" t="s">
        <v>95</v>
      </c>
      <c r="L2" s="232"/>
    </row>
    <row r="3" spans="2:12" ht="14.25" thickBot="1" x14ac:dyDescent="0.2">
      <c r="B3" s="238"/>
      <c r="C3" s="239"/>
      <c r="D3" s="131" t="s">
        <v>0</v>
      </c>
      <c r="E3" s="1" t="s">
        <v>1</v>
      </c>
      <c r="F3" s="3" t="s">
        <v>2</v>
      </c>
      <c r="G3" s="161" t="s">
        <v>1</v>
      </c>
      <c r="H3" s="1" t="s">
        <v>2</v>
      </c>
      <c r="I3" s="161" t="s">
        <v>1</v>
      </c>
      <c r="J3" s="1" t="s">
        <v>2</v>
      </c>
      <c r="K3" s="30" t="s">
        <v>1</v>
      </c>
      <c r="L3" s="3" t="s">
        <v>2</v>
      </c>
    </row>
    <row r="4" spans="2:12" ht="14.25" thickBot="1" x14ac:dyDescent="0.2">
      <c r="B4" s="226" t="s">
        <v>3</v>
      </c>
      <c r="C4" s="276"/>
      <c r="D4" s="336">
        <f>SUM(E4:F4)</f>
        <v>8299</v>
      </c>
      <c r="E4" s="4">
        <f>SUM(G4+I4+K4)</f>
        <v>5881</v>
      </c>
      <c r="F4" s="5">
        <f>SUM(H4+J4+L4)</f>
        <v>2418</v>
      </c>
      <c r="G4" s="206">
        <v>2492</v>
      </c>
      <c r="H4" s="204">
        <v>895</v>
      </c>
      <c r="I4" s="204">
        <v>2113</v>
      </c>
      <c r="J4" s="204">
        <v>912</v>
      </c>
      <c r="K4" s="204">
        <v>1276</v>
      </c>
      <c r="L4" s="205">
        <v>611</v>
      </c>
    </row>
    <row r="5" spans="2:12" ht="13.5" customHeight="1" x14ac:dyDescent="0.15">
      <c r="B5" s="342" t="s">
        <v>4</v>
      </c>
      <c r="C5" s="343" t="s">
        <v>5</v>
      </c>
      <c r="D5" s="337">
        <f t="shared" ref="D5:D34" si="0">SUM(E5:F5)</f>
        <v>1131</v>
      </c>
      <c r="E5" s="112">
        <f t="shared" ref="E5:F35" si="1">SUM(G5+I5+K5)</f>
        <v>745</v>
      </c>
      <c r="F5" s="113">
        <f t="shared" si="1"/>
        <v>386</v>
      </c>
      <c r="G5" s="209">
        <v>288</v>
      </c>
      <c r="H5" s="207">
        <v>158</v>
      </c>
      <c r="I5" s="207">
        <v>259</v>
      </c>
      <c r="J5" s="207">
        <v>143</v>
      </c>
      <c r="K5" s="207">
        <v>198</v>
      </c>
      <c r="L5" s="208">
        <v>85</v>
      </c>
    </row>
    <row r="6" spans="2:12" x14ac:dyDescent="0.15">
      <c r="B6" s="344"/>
      <c r="C6" s="345" t="s">
        <v>101</v>
      </c>
      <c r="D6" s="338">
        <f t="shared" si="0"/>
        <v>12024</v>
      </c>
      <c r="E6" s="9">
        <f t="shared" si="1"/>
        <v>7764</v>
      </c>
      <c r="F6" s="10">
        <f t="shared" si="1"/>
        <v>4260</v>
      </c>
      <c r="G6" s="212">
        <v>3372</v>
      </c>
      <c r="H6" s="210">
        <v>1830</v>
      </c>
      <c r="I6" s="210">
        <v>2789</v>
      </c>
      <c r="J6" s="210">
        <v>1620</v>
      </c>
      <c r="K6" s="210">
        <v>1603</v>
      </c>
      <c r="L6" s="211">
        <v>810</v>
      </c>
    </row>
    <row r="7" spans="2:12" x14ac:dyDescent="0.15">
      <c r="B7" s="344"/>
      <c r="C7" s="345" t="s">
        <v>102</v>
      </c>
      <c r="D7" s="338">
        <f t="shared" si="0"/>
        <v>790</v>
      </c>
      <c r="E7" s="9">
        <f t="shared" si="1"/>
        <v>447</v>
      </c>
      <c r="F7" s="10">
        <f t="shared" si="1"/>
        <v>343</v>
      </c>
      <c r="G7" s="212">
        <v>191</v>
      </c>
      <c r="H7" s="210">
        <v>136</v>
      </c>
      <c r="I7" s="210">
        <v>146</v>
      </c>
      <c r="J7" s="210">
        <v>124</v>
      </c>
      <c r="K7" s="210">
        <v>110</v>
      </c>
      <c r="L7" s="211">
        <v>83</v>
      </c>
    </row>
    <row r="8" spans="2:12" x14ac:dyDescent="0.15">
      <c r="B8" s="344"/>
      <c r="C8" s="345" t="s">
        <v>8</v>
      </c>
      <c r="D8" s="338">
        <f t="shared" si="0"/>
        <v>733</v>
      </c>
      <c r="E8" s="9">
        <f t="shared" si="1"/>
        <v>492</v>
      </c>
      <c r="F8" s="10">
        <f t="shared" si="1"/>
        <v>241</v>
      </c>
      <c r="G8" s="212">
        <v>182</v>
      </c>
      <c r="H8" s="210">
        <v>97</v>
      </c>
      <c r="I8" s="210">
        <v>207</v>
      </c>
      <c r="J8" s="210">
        <v>103</v>
      </c>
      <c r="K8" s="210">
        <v>103</v>
      </c>
      <c r="L8" s="211">
        <v>41</v>
      </c>
    </row>
    <row r="9" spans="2:12" x14ac:dyDescent="0.15">
      <c r="B9" s="344"/>
      <c r="C9" s="345" t="s">
        <v>9</v>
      </c>
      <c r="D9" s="338">
        <f t="shared" si="0"/>
        <v>1907</v>
      </c>
      <c r="E9" s="9">
        <f t="shared" si="1"/>
        <v>1202</v>
      </c>
      <c r="F9" s="10">
        <f t="shared" si="1"/>
        <v>705</v>
      </c>
      <c r="G9" s="212">
        <v>415</v>
      </c>
      <c r="H9" s="210">
        <v>277</v>
      </c>
      <c r="I9" s="210">
        <v>464</v>
      </c>
      <c r="J9" s="210">
        <v>271</v>
      </c>
      <c r="K9" s="210">
        <v>323</v>
      </c>
      <c r="L9" s="211">
        <v>157</v>
      </c>
    </row>
    <row r="10" spans="2:12" x14ac:dyDescent="0.15">
      <c r="B10" s="344"/>
      <c r="C10" s="345" t="s">
        <v>10</v>
      </c>
      <c r="D10" s="338">
        <f t="shared" si="0"/>
        <v>687</v>
      </c>
      <c r="E10" s="9">
        <f t="shared" si="1"/>
        <v>490</v>
      </c>
      <c r="F10" s="10">
        <f t="shared" si="1"/>
        <v>197</v>
      </c>
      <c r="G10" s="212">
        <v>190</v>
      </c>
      <c r="H10" s="210">
        <v>80</v>
      </c>
      <c r="I10" s="210">
        <v>187</v>
      </c>
      <c r="J10" s="210">
        <v>82</v>
      </c>
      <c r="K10" s="210">
        <v>113</v>
      </c>
      <c r="L10" s="211">
        <v>35</v>
      </c>
    </row>
    <row r="11" spans="2:12" x14ac:dyDescent="0.15">
      <c r="B11" s="344"/>
      <c r="C11" s="345" t="s">
        <v>11</v>
      </c>
      <c r="D11" s="338">
        <f t="shared" si="0"/>
        <v>2230</v>
      </c>
      <c r="E11" s="9">
        <f t="shared" si="1"/>
        <v>1526</v>
      </c>
      <c r="F11" s="10">
        <f t="shared" si="1"/>
        <v>704</v>
      </c>
      <c r="G11" s="212">
        <v>551</v>
      </c>
      <c r="H11" s="210">
        <v>291</v>
      </c>
      <c r="I11" s="210">
        <v>593</v>
      </c>
      <c r="J11" s="210">
        <v>273</v>
      </c>
      <c r="K11" s="210">
        <v>382</v>
      </c>
      <c r="L11" s="211">
        <v>140</v>
      </c>
    </row>
    <row r="12" spans="2:12" x14ac:dyDescent="0.15">
      <c r="B12" s="344"/>
      <c r="C12" s="345" t="s">
        <v>12</v>
      </c>
      <c r="D12" s="338">
        <f t="shared" si="0"/>
        <v>1282</v>
      </c>
      <c r="E12" s="9">
        <f t="shared" si="1"/>
        <v>788</v>
      </c>
      <c r="F12" s="10">
        <f t="shared" si="1"/>
        <v>494</v>
      </c>
      <c r="G12" s="212">
        <v>287</v>
      </c>
      <c r="H12" s="210">
        <v>183</v>
      </c>
      <c r="I12" s="210">
        <v>288</v>
      </c>
      <c r="J12" s="210">
        <v>192</v>
      </c>
      <c r="K12" s="210">
        <v>213</v>
      </c>
      <c r="L12" s="211">
        <v>119</v>
      </c>
    </row>
    <row r="13" spans="2:12" ht="14.25" thickBot="1" x14ac:dyDescent="0.2">
      <c r="B13" s="346"/>
      <c r="C13" s="347" t="s">
        <v>13</v>
      </c>
      <c r="D13" s="339">
        <f t="shared" si="0"/>
        <v>20784</v>
      </c>
      <c r="E13" s="52">
        <f t="shared" si="1"/>
        <v>13454</v>
      </c>
      <c r="F13" s="53">
        <f t="shared" si="1"/>
        <v>7330</v>
      </c>
      <c r="G13" s="54">
        <f>SUM(G5:G12)</f>
        <v>5476</v>
      </c>
      <c r="H13" s="54">
        <f t="shared" ref="H13:L13" si="2">SUM(H5:H12)</f>
        <v>3052</v>
      </c>
      <c r="I13" s="54">
        <f t="shared" si="2"/>
        <v>4933</v>
      </c>
      <c r="J13" s="54">
        <f t="shared" si="2"/>
        <v>2808</v>
      </c>
      <c r="K13" s="54">
        <f t="shared" si="2"/>
        <v>3045</v>
      </c>
      <c r="L13" s="117">
        <f t="shared" si="2"/>
        <v>1470</v>
      </c>
    </row>
    <row r="14" spans="2:12" ht="13.5" customHeight="1" x14ac:dyDescent="0.15">
      <c r="B14" s="342" t="s">
        <v>77</v>
      </c>
      <c r="C14" s="341" t="s">
        <v>141</v>
      </c>
      <c r="D14" s="337">
        <f t="shared" si="0"/>
        <v>3933</v>
      </c>
      <c r="E14" s="112">
        <f t="shared" si="1"/>
        <v>2205</v>
      </c>
      <c r="F14" s="113">
        <f t="shared" si="1"/>
        <v>1728</v>
      </c>
      <c r="G14" s="209">
        <v>910</v>
      </c>
      <c r="H14" s="207">
        <v>644</v>
      </c>
      <c r="I14" s="207">
        <v>796</v>
      </c>
      <c r="J14" s="207">
        <v>663</v>
      </c>
      <c r="K14" s="207">
        <v>499</v>
      </c>
      <c r="L14" s="208">
        <v>421</v>
      </c>
    </row>
    <row r="15" spans="2:12" x14ac:dyDescent="0.15">
      <c r="B15" s="344"/>
      <c r="C15" s="345" t="s">
        <v>15</v>
      </c>
      <c r="D15" s="338">
        <f t="shared" si="0"/>
        <v>4778</v>
      </c>
      <c r="E15" s="9">
        <f t="shared" si="1"/>
        <v>3036</v>
      </c>
      <c r="F15" s="10">
        <f t="shared" si="1"/>
        <v>1742</v>
      </c>
      <c r="G15" s="212">
        <v>1050</v>
      </c>
      <c r="H15" s="210">
        <v>622</v>
      </c>
      <c r="I15" s="210">
        <v>1239</v>
      </c>
      <c r="J15" s="210">
        <v>716</v>
      </c>
      <c r="K15" s="210">
        <v>747</v>
      </c>
      <c r="L15" s="211">
        <v>404</v>
      </c>
    </row>
    <row r="16" spans="2:12" x14ac:dyDescent="0.15">
      <c r="B16" s="344"/>
      <c r="C16" s="345" t="s">
        <v>65</v>
      </c>
      <c r="D16" s="338">
        <f t="shared" si="0"/>
        <v>2763</v>
      </c>
      <c r="E16" s="9">
        <f t="shared" si="1"/>
        <v>2023</v>
      </c>
      <c r="F16" s="10">
        <f t="shared" si="1"/>
        <v>740</v>
      </c>
      <c r="G16" s="212">
        <v>779</v>
      </c>
      <c r="H16" s="210">
        <v>277</v>
      </c>
      <c r="I16" s="210">
        <v>808</v>
      </c>
      <c r="J16" s="210">
        <v>309</v>
      </c>
      <c r="K16" s="210">
        <v>436</v>
      </c>
      <c r="L16" s="211">
        <v>154</v>
      </c>
    </row>
    <row r="17" spans="2:12" x14ac:dyDescent="0.15">
      <c r="B17" s="344"/>
      <c r="C17" s="345" t="s">
        <v>66</v>
      </c>
      <c r="D17" s="338">
        <f t="shared" si="0"/>
        <v>546</v>
      </c>
      <c r="E17" s="9">
        <f t="shared" si="1"/>
        <v>383</v>
      </c>
      <c r="F17" s="10">
        <f t="shared" si="1"/>
        <v>163</v>
      </c>
      <c r="G17" s="212">
        <v>156</v>
      </c>
      <c r="H17" s="210">
        <v>65</v>
      </c>
      <c r="I17" s="210">
        <v>129</v>
      </c>
      <c r="J17" s="210">
        <v>58</v>
      </c>
      <c r="K17" s="210">
        <v>98</v>
      </c>
      <c r="L17" s="211">
        <v>40</v>
      </c>
    </row>
    <row r="18" spans="2:12" x14ac:dyDescent="0.15">
      <c r="B18" s="344"/>
      <c r="C18" s="345" t="s">
        <v>110</v>
      </c>
      <c r="D18" s="338">
        <f t="shared" si="0"/>
        <v>788</v>
      </c>
      <c r="E18" s="9">
        <f t="shared" si="1"/>
        <v>486</v>
      </c>
      <c r="F18" s="10">
        <f t="shared" si="1"/>
        <v>302</v>
      </c>
      <c r="G18" s="212">
        <v>193</v>
      </c>
      <c r="H18" s="210">
        <v>121</v>
      </c>
      <c r="I18" s="210">
        <v>205</v>
      </c>
      <c r="J18" s="210">
        <v>99</v>
      </c>
      <c r="K18" s="210">
        <v>88</v>
      </c>
      <c r="L18" s="211">
        <v>82</v>
      </c>
    </row>
    <row r="19" spans="2:12" x14ac:dyDescent="0.15">
      <c r="B19" s="344"/>
      <c r="C19" s="345" t="s">
        <v>82</v>
      </c>
      <c r="D19" s="338">
        <f t="shared" si="0"/>
        <v>7587</v>
      </c>
      <c r="E19" s="9">
        <f t="shared" si="1"/>
        <v>4534</v>
      </c>
      <c r="F19" s="10">
        <f t="shared" si="1"/>
        <v>3053</v>
      </c>
      <c r="G19" s="212">
        <v>1270</v>
      </c>
      <c r="H19" s="210">
        <v>951</v>
      </c>
      <c r="I19" s="210">
        <v>2067</v>
      </c>
      <c r="J19" s="210">
        <v>1415</v>
      </c>
      <c r="K19" s="210">
        <v>1197</v>
      </c>
      <c r="L19" s="211">
        <v>687</v>
      </c>
    </row>
    <row r="20" spans="2:12" x14ac:dyDescent="0.15">
      <c r="B20" s="344"/>
      <c r="C20" s="345" t="s">
        <v>18</v>
      </c>
      <c r="D20" s="338">
        <f t="shared" si="0"/>
        <v>1729</v>
      </c>
      <c r="E20" s="9">
        <f t="shared" si="1"/>
        <v>996</v>
      </c>
      <c r="F20" s="10">
        <f t="shared" si="1"/>
        <v>733</v>
      </c>
      <c r="G20" s="212">
        <v>358</v>
      </c>
      <c r="H20" s="210">
        <v>314</v>
      </c>
      <c r="I20" s="210">
        <v>442</v>
      </c>
      <c r="J20" s="210">
        <v>279</v>
      </c>
      <c r="K20" s="210">
        <v>196</v>
      </c>
      <c r="L20" s="211">
        <v>140</v>
      </c>
    </row>
    <row r="21" spans="2:12" ht="14.25" thickBot="1" x14ac:dyDescent="0.2">
      <c r="B21" s="346"/>
      <c r="C21" s="348" t="s">
        <v>13</v>
      </c>
      <c r="D21" s="339">
        <f t="shared" si="0"/>
        <v>22124</v>
      </c>
      <c r="E21" s="52">
        <f t="shared" si="1"/>
        <v>13663</v>
      </c>
      <c r="F21" s="53">
        <f t="shared" si="1"/>
        <v>8461</v>
      </c>
      <c r="G21" s="54">
        <f>SUM(G14:G20)</f>
        <v>4716</v>
      </c>
      <c r="H21" s="54">
        <f t="shared" ref="H21:L21" si="3">SUM(H14:H20)</f>
        <v>2994</v>
      </c>
      <c r="I21" s="54">
        <f t="shared" si="3"/>
        <v>5686</v>
      </c>
      <c r="J21" s="54">
        <f t="shared" si="3"/>
        <v>3539</v>
      </c>
      <c r="K21" s="54">
        <f t="shared" si="3"/>
        <v>3261</v>
      </c>
      <c r="L21" s="117">
        <f t="shared" si="3"/>
        <v>1928</v>
      </c>
    </row>
    <row r="22" spans="2:12" ht="13.5" customHeight="1" x14ac:dyDescent="0.15">
      <c r="B22" s="342" t="s">
        <v>19</v>
      </c>
      <c r="C22" s="343" t="s">
        <v>20</v>
      </c>
      <c r="D22" s="337">
        <f t="shared" si="0"/>
        <v>1918</v>
      </c>
      <c r="E22" s="112">
        <f t="shared" si="1"/>
        <v>1431</v>
      </c>
      <c r="F22" s="113">
        <f t="shared" si="1"/>
        <v>487</v>
      </c>
      <c r="G22" s="209">
        <v>564</v>
      </c>
      <c r="H22" s="207">
        <v>197</v>
      </c>
      <c r="I22" s="207">
        <v>570</v>
      </c>
      <c r="J22" s="207">
        <v>194</v>
      </c>
      <c r="K22" s="207">
        <v>297</v>
      </c>
      <c r="L22" s="208">
        <v>96</v>
      </c>
    </row>
    <row r="23" spans="2:12" x14ac:dyDescent="0.15">
      <c r="B23" s="344"/>
      <c r="C23" s="345" t="s">
        <v>21</v>
      </c>
      <c r="D23" s="338">
        <f t="shared" si="0"/>
        <v>5124</v>
      </c>
      <c r="E23" s="9">
        <f t="shared" si="1"/>
        <v>3478</v>
      </c>
      <c r="F23" s="10">
        <f t="shared" si="1"/>
        <v>1646</v>
      </c>
      <c r="G23" s="212">
        <v>1309</v>
      </c>
      <c r="H23" s="210">
        <v>649</v>
      </c>
      <c r="I23" s="210">
        <v>1330</v>
      </c>
      <c r="J23" s="210">
        <v>665</v>
      </c>
      <c r="K23" s="210">
        <v>839</v>
      </c>
      <c r="L23" s="211">
        <v>332</v>
      </c>
    </row>
    <row r="24" spans="2:12" x14ac:dyDescent="0.15">
      <c r="B24" s="344"/>
      <c r="C24" s="345" t="s">
        <v>22</v>
      </c>
      <c r="D24" s="338">
        <f t="shared" si="0"/>
        <v>8230</v>
      </c>
      <c r="E24" s="9">
        <f t="shared" si="1"/>
        <v>6850</v>
      </c>
      <c r="F24" s="10">
        <f t="shared" si="1"/>
        <v>1380</v>
      </c>
      <c r="G24" s="212">
        <v>2744</v>
      </c>
      <c r="H24" s="210">
        <v>619</v>
      </c>
      <c r="I24" s="210">
        <v>2778</v>
      </c>
      <c r="J24" s="210">
        <v>530</v>
      </c>
      <c r="K24" s="210">
        <v>1328</v>
      </c>
      <c r="L24" s="211">
        <v>231</v>
      </c>
    </row>
    <row r="25" spans="2:12" x14ac:dyDescent="0.15">
      <c r="B25" s="344"/>
      <c r="C25" s="345" t="s">
        <v>23</v>
      </c>
      <c r="D25" s="338">
        <f t="shared" si="0"/>
        <v>11020</v>
      </c>
      <c r="E25" s="9">
        <f t="shared" si="1"/>
        <v>8137</v>
      </c>
      <c r="F25" s="10">
        <f t="shared" si="1"/>
        <v>2883</v>
      </c>
      <c r="G25" s="212">
        <v>3054</v>
      </c>
      <c r="H25" s="210">
        <v>1162</v>
      </c>
      <c r="I25" s="210">
        <v>3288</v>
      </c>
      <c r="J25" s="210">
        <v>1168</v>
      </c>
      <c r="K25" s="210">
        <v>1795</v>
      </c>
      <c r="L25" s="211">
        <v>553</v>
      </c>
    </row>
    <row r="26" spans="2:12" x14ac:dyDescent="0.15">
      <c r="B26" s="344"/>
      <c r="C26" s="345" t="s">
        <v>88</v>
      </c>
      <c r="D26" s="338">
        <f t="shared" si="0"/>
        <v>53950</v>
      </c>
      <c r="E26" s="9">
        <f t="shared" si="1"/>
        <v>27994</v>
      </c>
      <c r="F26" s="10">
        <f t="shared" si="1"/>
        <v>25956</v>
      </c>
      <c r="G26" s="212">
        <v>10595</v>
      </c>
      <c r="H26" s="210">
        <v>9964</v>
      </c>
      <c r="I26" s="210">
        <v>10650</v>
      </c>
      <c r="J26" s="210">
        <v>9657</v>
      </c>
      <c r="K26" s="210">
        <v>6749</v>
      </c>
      <c r="L26" s="211">
        <v>6335</v>
      </c>
    </row>
    <row r="27" spans="2:12" ht="14.25" thickBot="1" x14ac:dyDescent="0.2">
      <c r="B27" s="346"/>
      <c r="C27" s="347" t="s">
        <v>13</v>
      </c>
      <c r="D27" s="339">
        <f t="shared" si="0"/>
        <v>80242</v>
      </c>
      <c r="E27" s="52">
        <f t="shared" si="1"/>
        <v>47890</v>
      </c>
      <c r="F27" s="53">
        <f t="shared" si="1"/>
        <v>32352</v>
      </c>
      <c r="G27" s="54">
        <f>SUM(G22:G26)</f>
        <v>18266</v>
      </c>
      <c r="H27" s="54">
        <f t="shared" ref="H27:L27" si="4">SUM(H22:H26)</f>
        <v>12591</v>
      </c>
      <c r="I27" s="54">
        <f t="shared" si="4"/>
        <v>18616</v>
      </c>
      <c r="J27" s="54">
        <f t="shared" si="4"/>
        <v>12214</v>
      </c>
      <c r="K27" s="54">
        <f t="shared" si="4"/>
        <v>11008</v>
      </c>
      <c r="L27" s="117">
        <f t="shared" si="4"/>
        <v>7547</v>
      </c>
    </row>
    <row r="28" spans="2:12" ht="13.5" customHeight="1" x14ac:dyDescent="0.15">
      <c r="B28" s="342" t="s">
        <v>25</v>
      </c>
      <c r="C28" s="341" t="s">
        <v>89</v>
      </c>
      <c r="D28" s="337">
        <f t="shared" si="0"/>
        <v>10067</v>
      </c>
      <c r="E28" s="112">
        <f t="shared" si="1"/>
        <v>5905</v>
      </c>
      <c r="F28" s="113">
        <f t="shared" si="1"/>
        <v>4162</v>
      </c>
      <c r="G28" s="209">
        <v>1777</v>
      </c>
      <c r="H28" s="207">
        <v>1243</v>
      </c>
      <c r="I28" s="207">
        <v>2443</v>
      </c>
      <c r="J28" s="207">
        <v>1731</v>
      </c>
      <c r="K28" s="207">
        <v>1685</v>
      </c>
      <c r="L28" s="208">
        <v>1188</v>
      </c>
    </row>
    <row r="29" spans="2:12" x14ac:dyDescent="0.15">
      <c r="B29" s="344"/>
      <c r="C29" s="345" t="s">
        <v>90</v>
      </c>
      <c r="D29" s="338">
        <f t="shared" si="0"/>
        <v>15517</v>
      </c>
      <c r="E29" s="9">
        <f t="shared" si="1"/>
        <v>8492</v>
      </c>
      <c r="F29" s="10">
        <f t="shared" si="1"/>
        <v>7025</v>
      </c>
      <c r="G29" s="212">
        <v>3241</v>
      </c>
      <c r="H29" s="210">
        <v>2337</v>
      </c>
      <c r="I29" s="210">
        <v>3284</v>
      </c>
      <c r="J29" s="210">
        <v>2941</v>
      </c>
      <c r="K29" s="210">
        <v>1967</v>
      </c>
      <c r="L29" s="211">
        <v>1747</v>
      </c>
    </row>
    <row r="30" spans="2:12" x14ac:dyDescent="0.15">
      <c r="B30" s="344"/>
      <c r="C30" s="345" t="s">
        <v>91</v>
      </c>
      <c r="D30" s="338">
        <f t="shared" si="0"/>
        <v>7983</v>
      </c>
      <c r="E30" s="9">
        <f t="shared" si="1"/>
        <v>4571</v>
      </c>
      <c r="F30" s="10">
        <f t="shared" si="1"/>
        <v>3412</v>
      </c>
      <c r="G30" s="212">
        <v>1539</v>
      </c>
      <c r="H30" s="210">
        <v>1317</v>
      </c>
      <c r="I30" s="210">
        <v>1874</v>
      </c>
      <c r="J30" s="210">
        <v>1388</v>
      </c>
      <c r="K30" s="210">
        <v>1158</v>
      </c>
      <c r="L30" s="211">
        <v>707</v>
      </c>
    </row>
    <row r="31" spans="2:12" x14ac:dyDescent="0.15">
      <c r="B31" s="344"/>
      <c r="C31" s="345" t="s">
        <v>27</v>
      </c>
      <c r="D31" s="338">
        <f t="shared" si="0"/>
        <v>41066</v>
      </c>
      <c r="E31" s="9">
        <f t="shared" si="1"/>
        <v>18847</v>
      </c>
      <c r="F31" s="10">
        <f t="shared" si="1"/>
        <v>22219</v>
      </c>
      <c r="G31" s="212">
        <v>6066</v>
      </c>
      <c r="H31" s="210">
        <v>7991</v>
      </c>
      <c r="I31" s="210">
        <v>7798</v>
      </c>
      <c r="J31" s="210">
        <v>9367</v>
      </c>
      <c r="K31" s="210">
        <v>4983</v>
      </c>
      <c r="L31" s="211">
        <v>4861</v>
      </c>
    </row>
    <row r="32" spans="2:12" x14ac:dyDescent="0.15">
      <c r="B32" s="344"/>
      <c r="C32" s="345" t="s">
        <v>121</v>
      </c>
      <c r="D32" s="338">
        <f t="shared" si="0"/>
        <v>13120</v>
      </c>
      <c r="E32" s="9">
        <f t="shared" si="1"/>
        <v>8469</v>
      </c>
      <c r="F32" s="10">
        <f t="shared" si="1"/>
        <v>4651</v>
      </c>
      <c r="G32" s="212">
        <v>3403</v>
      </c>
      <c r="H32" s="210">
        <v>1782</v>
      </c>
      <c r="I32" s="210">
        <v>3166</v>
      </c>
      <c r="J32" s="210">
        <v>1805</v>
      </c>
      <c r="K32" s="210">
        <v>1900</v>
      </c>
      <c r="L32" s="211">
        <v>1064</v>
      </c>
    </row>
    <row r="33" spans="2:12" ht="14.25" thickBot="1" x14ac:dyDescent="0.2">
      <c r="B33" s="346"/>
      <c r="C33" s="348" t="s">
        <v>13</v>
      </c>
      <c r="D33" s="339">
        <f t="shared" si="0"/>
        <v>87753</v>
      </c>
      <c r="E33" s="52">
        <f t="shared" si="1"/>
        <v>46284</v>
      </c>
      <c r="F33" s="53">
        <f t="shared" si="1"/>
        <v>41469</v>
      </c>
      <c r="G33" s="57">
        <f>SUM(G28:G32)</f>
        <v>16026</v>
      </c>
      <c r="H33" s="57">
        <f>SUM(H28:H32)</f>
        <v>14670</v>
      </c>
      <c r="I33" s="57">
        <f>SUM(I28:I32)</f>
        <v>18565</v>
      </c>
      <c r="J33" s="57">
        <f t="shared" ref="J33:L33" si="5">SUM(J28:J32)</f>
        <v>17232</v>
      </c>
      <c r="K33" s="57">
        <f t="shared" si="5"/>
        <v>11693</v>
      </c>
      <c r="L33" s="118">
        <f t="shared" si="5"/>
        <v>9567</v>
      </c>
    </row>
    <row r="34" spans="2:12" ht="14.25" thickBot="1" x14ac:dyDescent="0.2">
      <c r="B34" s="226" t="s">
        <v>29</v>
      </c>
      <c r="C34" s="276"/>
      <c r="D34" s="336">
        <f t="shared" si="0"/>
        <v>2503</v>
      </c>
      <c r="E34" s="195">
        <f t="shared" si="1"/>
        <v>1335</v>
      </c>
      <c r="F34" s="196">
        <f t="shared" si="1"/>
        <v>1168</v>
      </c>
      <c r="G34" s="197">
        <v>505</v>
      </c>
      <c r="H34" s="195">
        <v>384</v>
      </c>
      <c r="I34" s="195">
        <v>485</v>
      </c>
      <c r="J34" s="195">
        <v>429</v>
      </c>
      <c r="K34" s="195">
        <v>345</v>
      </c>
      <c r="L34" s="196">
        <v>355</v>
      </c>
    </row>
    <row r="35" spans="2:12" ht="14.25" thickBot="1" x14ac:dyDescent="0.2">
      <c r="B35" s="274" t="s">
        <v>30</v>
      </c>
      <c r="C35" s="275"/>
      <c r="D35" s="202">
        <f>SUM(E35:F35)</f>
        <v>221705</v>
      </c>
      <c r="E35" s="198">
        <f t="shared" si="1"/>
        <v>128507</v>
      </c>
      <c r="F35" s="199">
        <f t="shared" si="1"/>
        <v>93198</v>
      </c>
      <c r="G35" s="200">
        <f>SUM(G13+G21+G27+G33+G34+G4)</f>
        <v>47481</v>
      </c>
      <c r="H35" s="200">
        <f t="shared" ref="H35:K35" si="6">SUM(H13+H21+H27+H33+H34+H4)</f>
        <v>34586</v>
      </c>
      <c r="I35" s="200">
        <f t="shared" si="6"/>
        <v>50398</v>
      </c>
      <c r="J35" s="200">
        <f t="shared" si="6"/>
        <v>37134</v>
      </c>
      <c r="K35" s="200">
        <f t="shared" si="6"/>
        <v>30628</v>
      </c>
      <c r="L35" s="201">
        <f>SUM(L13+L21+L27+L33+L34+L4)</f>
        <v>21478</v>
      </c>
    </row>
    <row r="36" spans="2:12" x14ac:dyDescent="0.15">
      <c r="E36" s="48"/>
      <c r="F36" s="48"/>
    </row>
  </sheetData>
  <mergeCells count="12">
    <mergeCell ref="K2:L2"/>
    <mergeCell ref="B4:C4"/>
    <mergeCell ref="B35:C35"/>
    <mergeCell ref="B2:C3"/>
    <mergeCell ref="D2:F2"/>
    <mergeCell ref="G2:H2"/>
    <mergeCell ref="I2:J2"/>
    <mergeCell ref="B5:B13"/>
    <mergeCell ref="B14:B21"/>
    <mergeCell ref="B22:B27"/>
    <mergeCell ref="B28:B33"/>
    <mergeCell ref="B34:C34"/>
  </mergeCells>
  <phoneticPr fontId="1"/>
  <pageMargins left="0" right="0" top="0.15748031496062992" bottom="0.15748031496062992" header="0.31496062992125984" footer="0.31496062992125984"/>
  <pageSetup paperSize="8" scale="15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zoomScaleNormal="100" zoomScaleSheetLayoutView="85" workbookViewId="0">
      <selection activeCell="Q28" sqref="Q28"/>
    </sheetView>
  </sheetViews>
  <sheetFormatPr defaultColWidth="9" defaultRowHeight="13.5" x14ac:dyDescent="0.15"/>
  <cols>
    <col min="1" max="1" width="3" style="47" customWidth="1"/>
    <col min="2" max="2" width="2.875" style="47" bestFit="1" customWidth="1"/>
    <col min="3" max="3" width="10.25" style="47" customWidth="1"/>
    <col min="4" max="4" width="21" style="47" bestFit="1" customWidth="1"/>
    <col min="5" max="16384" width="9" style="47"/>
  </cols>
  <sheetData>
    <row r="1" spans="2:13" ht="14.25" thickBot="1" x14ac:dyDescent="0.2">
      <c r="B1" s="47" t="s">
        <v>128</v>
      </c>
      <c r="M1" s="164"/>
    </row>
    <row r="2" spans="2:13" ht="13.5" customHeight="1" x14ac:dyDescent="0.15">
      <c r="B2" s="236" t="s">
        <v>31</v>
      </c>
      <c r="C2" s="237"/>
      <c r="D2" s="237"/>
      <c r="E2" s="286" t="s">
        <v>76</v>
      </c>
      <c r="F2" s="287"/>
      <c r="G2" s="288"/>
      <c r="H2" s="241" t="s">
        <v>93</v>
      </c>
      <c r="I2" s="231"/>
      <c r="J2" s="230" t="s">
        <v>94</v>
      </c>
      <c r="K2" s="231"/>
      <c r="L2" s="230" t="s">
        <v>95</v>
      </c>
      <c r="M2" s="232"/>
    </row>
    <row r="3" spans="2:13" ht="14.25" thickBot="1" x14ac:dyDescent="0.2">
      <c r="B3" s="284"/>
      <c r="C3" s="285"/>
      <c r="D3" s="285"/>
      <c r="E3" s="134" t="s">
        <v>0</v>
      </c>
      <c r="F3" s="132" t="s">
        <v>1</v>
      </c>
      <c r="G3" s="137" t="s">
        <v>2</v>
      </c>
      <c r="H3" s="163" t="s">
        <v>1</v>
      </c>
      <c r="I3" s="132" t="s">
        <v>2</v>
      </c>
      <c r="J3" s="163" t="s">
        <v>1</v>
      </c>
      <c r="K3" s="132" t="s">
        <v>2</v>
      </c>
      <c r="L3" s="138" t="s">
        <v>1</v>
      </c>
      <c r="M3" s="137" t="s">
        <v>2</v>
      </c>
    </row>
    <row r="4" spans="2:13" ht="13.5" customHeight="1" x14ac:dyDescent="0.15">
      <c r="B4" s="277" t="s">
        <v>32</v>
      </c>
      <c r="C4" s="280" t="s">
        <v>33</v>
      </c>
      <c r="D4" s="281"/>
      <c r="E4" s="181">
        <f>SUM(F4:G4)</f>
        <v>70524</v>
      </c>
      <c r="F4" s="67">
        <f>H4+J4+L4</f>
        <v>45910</v>
      </c>
      <c r="G4" s="68">
        <f>I4+K4+M4</f>
        <v>24614</v>
      </c>
      <c r="H4" s="69">
        <v>16798</v>
      </c>
      <c r="I4" s="67">
        <v>9791</v>
      </c>
      <c r="J4" s="67">
        <v>18228</v>
      </c>
      <c r="K4" s="67">
        <v>9139</v>
      </c>
      <c r="L4" s="67">
        <v>10884</v>
      </c>
      <c r="M4" s="68">
        <v>5684</v>
      </c>
    </row>
    <row r="5" spans="2:13" x14ac:dyDescent="0.15">
      <c r="B5" s="278"/>
      <c r="C5" s="282" t="s">
        <v>34</v>
      </c>
      <c r="D5" s="283"/>
      <c r="E5" s="182">
        <f>SUM(F5:G5)</f>
        <v>50738</v>
      </c>
      <c r="F5" s="71">
        <f t="shared" ref="F5:G45" si="0">H5+J5+L5</f>
        <v>24447</v>
      </c>
      <c r="G5" s="72">
        <f t="shared" si="0"/>
        <v>26291</v>
      </c>
      <c r="H5" s="73">
        <v>8647</v>
      </c>
      <c r="I5" s="71">
        <v>9604</v>
      </c>
      <c r="J5" s="71">
        <v>9731</v>
      </c>
      <c r="K5" s="71">
        <v>10811</v>
      </c>
      <c r="L5" s="71">
        <v>6069</v>
      </c>
      <c r="M5" s="72">
        <v>5876</v>
      </c>
    </row>
    <row r="6" spans="2:13" x14ac:dyDescent="0.15">
      <c r="B6" s="278"/>
      <c r="C6" s="282" t="s">
        <v>35</v>
      </c>
      <c r="D6" s="283"/>
      <c r="E6" s="182">
        <f t="shared" ref="E6:E46" si="1">SUM(F6:G6)</f>
        <v>4575</v>
      </c>
      <c r="F6" s="71">
        <f t="shared" si="0"/>
        <v>2434</v>
      </c>
      <c r="G6" s="72">
        <f t="shared" si="0"/>
        <v>2141</v>
      </c>
      <c r="H6" s="73">
        <v>754</v>
      </c>
      <c r="I6" s="71">
        <v>705</v>
      </c>
      <c r="J6" s="71">
        <v>970</v>
      </c>
      <c r="K6" s="71">
        <v>892</v>
      </c>
      <c r="L6" s="71">
        <v>710</v>
      </c>
      <c r="M6" s="72">
        <v>544</v>
      </c>
    </row>
    <row r="7" spans="2:13" x14ac:dyDescent="0.15">
      <c r="B7" s="278"/>
      <c r="C7" s="282" t="s">
        <v>36</v>
      </c>
      <c r="D7" s="283"/>
      <c r="E7" s="182">
        <f t="shared" si="1"/>
        <v>56180</v>
      </c>
      <c r="F7" s="71">
        <f t="shared" si="0"/>
        <v>33923</v>
      </c>
      <c r="G7" s="72">
        <f t="shared" si="0"/>
        <v>22257</v>
      </c>
      <c r="H7" s="73">
        <v>13462</v>
      </c>
      <c r="I7" s="71">
        <v>8276</v>
      </c>
      <c r="J7" s="71">
        <v>12815</v>
      </c>
      <c r="K7" s="71">
        <v>8774</v>
      </c>
      <c r="L7" s="71">
        <v>7646</v>
      </c>
      <c r="M7" s="72">
        <v>5207</v>
      </c>
    </row>
    <row r="8" spans="2:13" x14ac:dyDescent="0.15">
      <c r="B8" s="278"/>
      <c r="C8" s="282" t="s">
        <v>37</v>
      </c>
      <c r="D8" s="283"/>
      <c r="E8" s="182">
        <f t="shared" si="1"/>
        <v>11267</v>
      </c>
      <c r="F8" s="71">
        <f t="shared" si="0"/>
        <v>4964</v>
      </c>
      <c r="G8" s="72">
        <f t="shared" si="0"/>
        <v>6303</v>
      </c>
      <c r="H8" s="73">
        <v>1468</v>
      </c>
      <c r="I8" s="71">
        <v>1929</v>
      </c>
      <c r="J8" s="71">
        <v>2021</v>
      </c>
      <c r="K8" s="71">
        <v>2767</v>
      </c>
      <c r="L8" s="71">
        <v>1475</v>
      </c>
      <c r="M8" s="72">
        <v>1607</v>
      </c>
    </row>
    <row r="9" spans="2:13" x14ac:dyDescent="0.15">
      <c r="B9" s="278"/>
      <c r="C9" s="282" t="s">
        <v>38</v>
      </c>
      <c r="D9" s="283"/>
      <c r="E9" s="182">
        <f t="shared" si="1"/>
        <v>5136</v>
      </c>
      <c r="F9" s="71">
        <f t="shared" si="0"/>
        <v>3432</v>
      </c>
      <c r="G9" s="72">
        <f t="shared" si="0"/>
        <v>1704</v>
      </c>
      <c r="H9" s="73">
        <v>1399</v>
      </c>
      <c r="I9" s="71">
        <v>741</v>
      </c>
      <c r="J9" s="71">
        <v>1226</v>
      </c>
      <c r="K9" s="71">
        <v>609</v>
      </c>
      <c r="L9" s="71">
        <v>807</v>
      </c>
      <c r="M9" s="72">
        <v>354</v>
      </c>
    </row>
    <row r="10" spans="2:13" x14ac:dyDescent="0.15">
      <c r="B10" s="278"/>
      <c r="C10" s="282" t="s">
        <v>39</v>
      </c>
      <c r="D10" s="283"/>
      <c r="E10" s="182">
        <f t="shared" si="1"/>
        <v>1410</v>
      </c>
      <c r="F10" s="71">
        <f t="shared" si="0"/>
        <v>1024</v>
      </c>
      <c r="G10" s="72">
        <f t="shared" si="0"/>
        <v>386</v>
      </c>
      <c r="H10" s="73">
        <v>393</v>
      </c>
      <c r="I10" s="71">
        <v>162</v>
      </c>
      <c r="J10" s="71">
        <v>372</v>
      </c>
      <c r="K10" s="71">
        <v>140</v>
      </c>
      <c r="L10" s="71">
        <v>259</v>
      </c>
      <c r="M10" s="72">
        <v>84</v>
      </c>
    </row>
    <row r="11" spans="2:13" x14ac:dyDescent="0.15">
      <c r="B11" s="278"/>
      <c r="C11" s="282" t="s">
        <v>40</v>
      </c>
      <c r="D11" s="283"/>
      <c r="E11" s="182">
        <f t="shared" si="1"/>
        <v>668</v>
      </c>
      <c r="F11" s="71">
        <f t="shared" si="0"/>
        <v>357</v>
      </c>
      <c r="G11" s="72">
        <f t="shared" si="0"/>
        <v>311</v>
      </c>
      <c r="H11" s="73">
        <v>129</v>
      </c>
      <c r="I11" s="71">
        <v>112</v>
      </c>
      <c r="J11" s="71">
        <v>144</v>
      </c>
      <c r="K11" s="71">
        <v>122</v>
      </c>
      <c r="L11" s="71">
        <v>84</v>
      </c>
      <c r="M11" s="72">
        <v>77</v>
      </c>
    </row>
    <row r="12" spans="2:13" x14ac:dyDescent="0.15">
      <c r="B12" s="278"/>
      <c r="C12" s="282" t="s">
        <v>41</v>
      </c>
      <c r="D12" s="283"/>
      <c r="E12" s="182">
        <f t="shared" si="1"/>
        <v>62</v>
      </c>
      <c r="F12" s="71">
        <f t="shared" si="0"/>
        <v>53</v>
      </c>
      <c r="G12" s="72">
        <f t="shared" si="0"/>
        <v>9</v>
      </c>
      <c r="H12" s="73">
        <v>19</v>
      </c>
      <c r="I12" s="71">
        <v>3</v>
      </c>
      <c r="J12" s="71">
        <v>19</v>
      </c>
      <c r="K12" s="71">
        <v>4</v>
      </c>
      <c r="L12" s="71">
        <v>15</v>
      </c>
      <c r="M12" s="72">
        <v>2</v>
      </c>
    </row>
    <row r="13" spans="2:13" x14ac:dyDescent="0.15">
      <c r="B13" s="278"/>
      <c r="C13" s="282" t="s">
        <v>42</v>
      </c>
      <c r="D13" s="283"/>
      <c r="E13" s="182">
        <f t="shared" si="1"/>
        <v>843</v>
      </c>
      <c r="F13" s="71">
        <f t="shared" si="0"/>
        <v>628</v>
      </c>
      <c r="G13" s="72">
        <f t="shared" si="0"/>
        <v>215</v>
      </c>
      <c r="H13" s="73">
        <v>222</v>
      </c>
      <c r="I13" s="71">
        <v>91</v>
      </c>
      <c r="J13" s="71">
        <v>237</v>
      </c>
      <c r="K13" s="71">
        <v>83</v>
      </c>
      <c r="L13" s="71">
        <v>169</v>
      </c>
      <c r="M13" s="72">
        <v>41</v>
      </c>
    </row>
    <row r="14" spans="2:13" x14ac:dyDescent="0.15">
      <c r="B14" s="278"/>
      <c r="C14" s="282" t="s">
        <v>43</v>
      </c>
      <c r="D14" s="283"/>
      <c r="E14" s="182">
        <f t="shared" si="1"/>
        <v>1054</v>
      </c>
      <c r="F14" s="71">
        <f t="shared" si="0"/>
        <v>554</v>
      </c>
      <c r="G14" s="72">
        <f t="shared" si="0"/>
        <v>500</v>
      </c>
      <c r="H14" s="73">
        <v>247</v>
      </c>
      <c r="I14" s="71">
        <v>205</v>
      </c>
      <c r="J14" s="71">
        <v>173</v>
      </c>
      <c r="K14" s="71">
        <v>186</v>
      </c>
      <c r="L14" s="71">
        <v>134</v>
      </c>
      <c r="M14" s="72">
        <v>109</v>
      </c>
    </row>
    <row r="15" spans="2:13" x14ac:dyDescent="0.15">
      <c r="B15" s="278"/>
      <c r="C15" s="282" t="s">
        <v>44</v>
      </c>
      <c r="D15" s="283"/>
      <c r="E15" s="182">
        <f t="shared" si="1"/>
        <v>732</v>
      </c>
      <c r="F15" s="71">
        <f t="shared" si="0"/>
        <v>358</v>
      </c>
      <c r="G15" s="72">
        <f t="shared" si="0"/>
        <v>374</v>
      </c>
      <c r="H15" s="73">
        <v>119</v>
      </c>
      <c r="I15" s="71">
        <v>115</v>
      </c>
      <c r="J15" s="71">
        <v>178</v>
      </c>
      <c r="K15" s="71">
        <v>200</v>
      </c>
      <c r="L15" s="71">
        <v>61</v>
      </c>
      <c r="M15" s="72">
        <v>59</v>
      </c>
    </row>
    <row r="16" spans="2:13" x14ac:dyDescent="0.15">
      <c r="B16" s="278"/>
      <c r="C16" s="282" t="s">
        <v>45</v>
      </c>
      <c r="D16" s="283"/>
      <c r="E16" s="182">
        <f t="shared" si="1"/>
        <v>761</v>
      </c>
      <c r="F16" s="71">
        <f t="shared" si="0"/>
        <v>516</v>
      </c>
      <c r="G16" s="72">
        <f t="shared" si="0"/>
        <v>245</v>
      </c>
      <c r="H16" s="73">
        <v>194</v>
      </c>
      <c r="I16" s="71">
        <v>103</v>
      </c>
      <c r="J16" s="71">
        <v>191</v>
      </c>
      <c r="K16" s="71">
        <v>83</v>
      </c>
      <c r="L16" s="71">
        <v>131</v>
      </c>
      <c r="M16" s="72">
        <v>59</v>
      </c>
    </row>
    <row r="17" spans="2:13" x14ac:dyDescent="0.15">
      <c r="B17" s="278"/>
      <c r="C17" s="282" t="s">
        <v>29</v>
      </c>
      <c r="D17" s="283"/>
      <c r="E17" s="182">
        <f t="shared" si="1"/>
        <v>98</v>
      </c>
      <c r="F17" s="71">
        <f t="shared" si="0"/>
        <v>64</v>
      </c>
      <c r="G17" s="72">
        <f t="shared" si="0"/>
        <v>34</v>
      </c>
      <c r="H17" s="73">
        <v>27</v>
      </c>
      <c r="I17" s="71">
        <v>15</v>
      </c>
      <c r="J17" s="71">
        <v>22</v>
      </c>
      <c r="K17" s="71">
        <v>10</v>
      </c>
      <c r="L17" s="71">
        <v>15</v>
      </c>
      <c r="M17" s="72">
        <v>9</v>
      </c>
    </row>
    <row r="18" spans="2:13" ht="14.25" thickBot="1" x14ac:dyDescent="0.2">
      <c r="B18" s="279"/>
      <c r="C18" s="292" t="s">
        <v>46</v>
      </c>
      <c r="D18" s="293"/>
      <c r="E18" s="189">
        <f t="shared" si="1"/>
        <v>204048</v>
      </c>
      <c r="F18" s="183">
        <f t="shared" si="0"/>
        <v>118664</v>
      </c>
      <c r="G18" s="184">
        <f t="shared" si="0"/>
        <v>85384</v>
      </c>
      <c r="H18" s="77">
        <f>SUM(H4:H17)</f>
        <v>43878</v>
      </c>
      <c r="I18" s="77">
        <f>SUM(I4:I17)</f>
        <v>31852</v>
      </c>
      <c r="J18" s="77">
        <f>SUM(J4:J17)</f>
        <v>46327</v>
      </c>
      <c r="K18" s="77">
        <f t="shared" ref="K18:L18" si="2">SUM(K4:K17)</f>
        <v>33820</v>
      </c>
      <c r="L18" s="77">
        <f t="shared" si="2"/>
        <v>28459</v>
      </c>
      <c r="M18" s="136">
        <f>SUM(M4:M17)</f>
        <v>19712</v>
      </c>
    </row>
    <row r="19" spans="2:13" ht="13.5" customHeight="1" x14ac:dyDescent="0.15">
      <c r="B19" s="294" t="s">
        <v>47</v>
      </c>
      <c r="C19" s="280" t="s">
        <v>48</v>
      </c>
      <c r="D19" s="281"/>
      <c r="E19" s="181">
        <f t="shared" si="1"/>
        <v>72</v>
      </c>
      <c r="F19" s="67">
        <f t="shared" si="0"/>
        <v>34</v>
      </c>
      <c r="G19" s="68">
        <f t="shared" si="0"/>
        <v>38</v>
      </c>
      <c r="H19" s="69">
        <v>9</v>
      </c>
      <c r="I19" s="67">
        <v>17</v>
      </c>
      <c r="J19" s="67">
        <v>14</v>
      </c>
      <c r="K19" s="67">
        <v>12</v>
      </c>
      <c r="L19" s="67">
        <v>11</v>
      </c>
      <c r="M19" s="68">
        <v>9</v>
      </c>
    </row>
    <row r="20" spans="2:13" x14ac:dyDescent="0.15">
      <c r="B20" s="295"/>
      <c r="C20" s="282" t="s">
        <v>49</v>
      </c>
      <c r="D20" s="283"/>
      <c r="E20" s="182">
        <f t="shared" si="1"/>
        <v>54</v>
      </c>
      <c r="F20" s="71">
        <f t="shared" si="0"/>
        <v>32</v>
      </c>
      <c r="G20" s="72">
        <f t="shared" si="0"/>
        <v>22</v>
      </c>
      <c r="H20" s="73">
        <v>8</v>
      </c>
      <c r="I20" s="71">
        <v>5</v>
      </c>
      <c r="J20" s="71">
        <v>14</v>
      </c>
      <c r="K20" s="71">
        <v>11</v>
      </c>
      <c r="L20" s="71">
        <v>10</v>
      </c>
      <c r="M20" s="72">
        <v>6</v>
      </c>
    </row>
    <row r="21" spans="2:13" x14ac:dyDescent="0.15">
      <c r="B21" s="295"/>
      <c r="C21" s="282" t="s">
        <v>50</v>
      </c>
      <c r="D21" s="283"/>
      <c r="E21" s="182">
        <f t="shared" si="1"/>
        <v>1338</v>
      </c>
      <c r="F21" s="71">
        <f t="shared" si="0"/>
        <v>679</v>
      </c>
      <c r="G21" s="72">
        <f t="shared" si="0"/>
        <v>659</v>
      </c>
      <c r="H21" s="73">
        <v>226</v>
      </c>
      <c r="I21" s="71">
        <v>186</v>
      </c>
      <c r="J21" s="71">
        <v>241</v>
      </c>
      <c r="K21" s="71">
        <v>238</v>
      </c>
      <c r="L21" s="71">
        <v>212</v>
      </c>
      <c r="M21" s="72">
        <v>235</v>
      </c>
    </row>
    <row r="22" spans="2:13" x14ac:dyDescent="0.15">
      <c r="B22" s="295"/>
      <c r="C22" s="282" t="s">
        <v>51</v>
      </c>
      <c r="D22" s="283"/>
      <c r="E22" s="182">
        <f t="shared" si="1"/>
        <v>3</v>
      </c>
      <c r="F22" s="71">
        <f t="shared" si="0"/>
        <v>2</v>
      </c>
      <c r="G22" s="72">
        <f t="shared" si="0"/>
        <v>1</v>
      </c>
      <c r="H22" s="73">
        <v>2</v>
      </c>
      <c r="I22" s="71">
        <v>0</v>
      </c>
      <c r="J22" s="71">
        <v>0</v>
      </c>
      <c r="K22" s="71">
        <v>1</v>
      </c>
      <c r="L22" s="71">
        <v>0</v>
      </c>
      <c r="M22" s="72">
        <v>0</v>
      </c>
    </row>
    <row r="23" spans="2:13" x14ac:dyDescent="0.15">
      <c r="B23" s="295"/>
      <c r="C23" s="282" t="s">
        <v>52</v>
      </c>
      <c r="D23" s="283"/>
      <c r="E23" s="182">
        <f t="shared" si="1"/>
        <v>974</v>
      </c>
      <c r="F23" s="71">
        <f t="shared" si="0"/>
        <v>571</v>
      </c>
      <c r="G23" s="72">
        <f t="shared" si="0"/>
        <v>403</v>
      </c>
      <c r="H23" s="73">
        <v>250</v>
      </c>
      <c r="I23" s="71">
        <v>163</v>
      </c>
      <c r="J23" s="71">
        <v>213</v>
      </c>
      <c r="K23" s="71">
        <v>153</v>
      </c>
      <c r="L23" s="71">
        <v>108</v>
      </c>
      <c r="M23" s="72">
        <v>87</v>
      </c>
    </row>
    <row r="24" spans="2:13" x14ac:dyDescent="0.15">
      <c r="B24" s="295"/>
      <c r="C24" s="282" t="s">
        <v>53</v>
      </c>
      <c r="D24" s="283"/>
      <c r="E24" s="182">
        <f t="shared" si="1"/>
        <v>321</v>
      </c>
      <c r="F24" s="71">
        <f t="shared" si="0"/>
        <v>177</v>
      </c>
      <c r="G24" s="72">
        <f t="shared" si="0"/>
        <v>144</v>
      </c>
      <c r="H24" s="73">
        <v>69</v>
      </c>
      <c r="I24" s="71">
        <v>47</v>
      </c>
      <c r="J24" s="71">
        <v>64</v>
      </c>
      <c r="K24" s="71">
        <v>51</v>
      </c>
      <c r="L24" s="71">
        <v>44</v>
      </c>
      <c r="M24" s="72">
        <v>46</v>
      </c>
    </row>
    <row r="25" spans="2:13" ht="13.5" customHeight="1" x14ac:dyDescent="0.15">
      <c r="B25" s="295"/>
      <c r="C25" s="297" t="s">
        <v>130</v>
      </c>
      <c r="D25" s="162" t="s">
        <v>54</v>
      </c>
      <c r="E25" s="182">
        <f t="shared" si="1"/>
        <v>475</v>
      </c>
      <c r="F25" s="71">
        <f t="shared" si="0"/>
        <v>303</v>
      </c>
      <c r="G25" s="72">
        <f t="shared" si="0"/>
        <v>172</v>
      </c>
      <c r="H25" s="73">
        <v>97</v>
      </c>
      <c r="I25" s="71">
        <v>54</v>
      </c>
      <c r="J25" s="71">
        <v>124</v>
      </c>
      <c r="K25" s="71">
        <v>66</v>
      </c>
      <c r="L25" s="71">
        <v>82</v>
      </c>
      <c r="M25" s="72">
        <v>52</v>
      </c>
    </row>
    <row r="26" spans="2:13" x14ac:dyDescent="0.15">
      <c r="B26" s="295"/>
      <c r="C26" s="298"/>
      <c r="D26" s="162" t="s">
        <v>55</v>
      </c>
      <c r="E26" s="182">
        <f t="shared" si="1"/>
        <v>26</v>
      </c>
      <c r="F26" s="71">
        <f t="shared" si="0"/>
        <v>16</v>
      </c>
      <c r="G26" s="72">
        <f t="shared" si="0"/>
        <v>10</v>
      </c>
      <c r="H26" s="73">
        <v>3</v>
      </c>
      <c r="I26" s="71">
        <v>2</v>
      </c>
      <c r="J26" s="71">
        <v>9</v>
      </c>
      <c r="K26" s="71">
        <v>4</v>
      </c>
      <c r="L26" s="71">
        <v>4</v>
      </c>
      <c r="M26" s="72">
        <v>4</v>
      </c>
    </row>
    <row r="27" spans="2:13" x14ac:dyDescent="0.15">
      <c r="B27" s="295"/>
      <c r="C27" s="298"/>
      <c r="D27" s="162" t="s">
        <v>56</v>
      </c>
      <c r="E27" s="182">
        <f t="shared" si="1"/>
        <v>495</v>
      </c>
      <c r="F27" s="71">
        <f t="shared" si="0"/>
        <v>259</v>
      </c>
      <c r="G27" s="72">
        <f t="shared" si="0"/>
        <v>236</v>
      </c>
      <c r="H27" s="73">
        <v>92</v>
      </c>
      <c r="I27" s="71">
        <v>82</v>
      </c>
      <c r="J27" s="71">
        <v>103</v>
      </c>
      <c r="K27" s="71">
        <v>100</v>
      </c>
      <c r="L27" s="71">
        <v>64</v>
      </c>
      <c r="M27" s="72">
        <v>54</v>
      </c>
    </row>
    <row r="28" spans="2:13" x14ac:dyDescent="0.15">
      <c r="B28" s="295"/>
      <c r="C28" s="298"/>
      <c r="D28" s="162" t="s">
        <v>57</v>
      </c>
      <c r="E28" s="182">
        <f t="shared" si="1"/>
        <v>2882</v>
      </c>
      <c r="F28" s="71">
        <f t="shared" si="0"/>
        <v>1746</v>
      </c>
      <c r="G28" s="72">
        <f t="shared" si="0"/>
        <v>1136</v>
      </c>
      <c r="H28" s="73">
        <v>610</v>
      </c>
      <c r="I28" s="71">
        <v>417</v>
      </c>
      <c r="J28" s="71">
        <v>810</v>
      </c>
      <c r="K28" s="71">
        <v>527</v>
      </c>
      <c r="L28" s="71">
        <v>326</v>
      </c>
      <c r="M28" s="72">
        <v>192</v>
      </c>
    </row>
    <row r="29" spans="2:13" x14ac:dyDescent="0.15">
      <c r="B29" s="295"/>
      <c r="C29" s="298"/>
      <c r="D29" s="162" t="s">
        <v>58</v>
      </c>
      <c r="E29" s="182">
        <f t="shared" si="1"/>
        <v>2618</v>
      </c>
      <c r="F29" s="71">
        <f t="shared" si="0"/>
        <v>1517</v>
      </c>
      <c r="G29" s="72">
        <f t="shared" si="0"/>
        <v>1101</v>
      </c>
      <c r="H29" s="73">
        <v>578</v>
      </c>
      <c r="I29" s="71">
        <v>398</v>
      </c>
      <c r="J29" s="71">
        <v>631</v>
      </c>
      <c r="K29" s="71">
        <v>483</v>
      </c>
      <c r="L29" s="71">
        <v>308</v>
      </c>
      <c r="M29" s="72">
        <v>220</v>
      </c>
    </row>
    <row r="30" spans="2:13" x14ac:dyDescent="0.15">
      <c r="B30" s="295"/>
      <c r="C30" s="298"/>
      <c r="D30" s="162" t="s">
        <v>59</v>
      </c>
      <c r="E30" s="182">
        <f t="shared" si="1"/>
        <v>3842</v>
      </c>
      <c r="F30" s="71">
        <f t="shared" si="0"/>
        <v>1944</v>
      </c>
      <c r="G30" s="72">
        <f t="shared" si="0"/>
        <v>1898</v>
      </c>
      <c r="H30" s="73">
        <v>675</v>
      </c>
      <c r="I30" s="71">
        <v>666</v>
      </c>
      <c r="J30" s="71">
        <v>859</v>
      </c>
      <c r="K30" s="71">
        <v>831</v>
      </c>
      <c r="L30" s="71">
        <v>410</v>
      </c>
      <c r="M30" s="72">
        <v>401</v>
      </c>
    </row>
    <row r="31" spans="2:13" x14ac:dyDescent="0.15">
      <c r="B31" s="295"/>
      <c r="C31" s="298"/>
      <c r="D31" s="162" t="s">
        <v>60</v>
      </c>
      <c r="E31" s="182">
        <f t="shared" si="1"/>
        <v>159</v>
      </c>
      <c r="F31" s="71">
        <f t="shared" si="0"/>
        <v>87</v>
      </c>
      <c r="G31" s="72">
        <f t="shared" si="0"/>
        <v>72</v>
      </c>
      <c r="H31" s="73">
        <v>37</v>
      </c>
      <c r="I31" s="71">
        <v>23</v>
      </c>
      <c r="J31" s="71">
        <v>34</v>
      </c>
      <c r="K31" s="71">
        <v>25</v>
      </c>
      <c r="L31" s="71">
        <v>16</v>
      </c>
      <c r="M31" s="72">
        <v>24</v>
      </c>
    </row>
    <row r="32" spans="2:13" x14ac:dyDescent="0.15">
      <c r="B32" s="295"/>
      <c r="C32" s="298"/>
      <c r="D32" s="162" t="s">
        <v>61</v>
      </c>
      <c r="E32" s="182">
        <f t="shared" si="1"/>
        <v>61</v>
      </c>
      <c r="F32" s="71">
        <f t="shared" si="0"/>
        <v>17</v>
      </c>
      <c r="G32" s="72">
        <f t="shared" si="0"/>
        <v>44</v>
      </c>
      <c r="H32" s="73">
        <v>10</v>
      </c>
      <c r="I32" s="71">
        <v>13</v>
      </c>
      <c r="J32" s="71">
        <v>3</v>
      </c>
      <c r="K32" s="71">
        <v>14</v>
      </c>
      <c r="L32" s="71">
        <v>4</v>
      </c>
      <c r="M32" s="72">
        <v>17</v>
      </c>
    </row>
    <row r="33" spans="2:14" x14ac:dyDescent="0.15">
      <c r="B33" s="295"/>
      <c r="C33" s="298"/>
      <c r="D33" s="162" t="s">
        <v>29</v>
      </c>
      <c r="E33" s="182">
        <f t="shared" si="1"/>
        <v>745</v>
      </c>
      <c r="F33" s="71">
        <f t="shared" si="0"/>
        <v>446</v>
      </c>
      <c r="G33" s="72">
        <f t="shared" si="0"/>
        <v>299</v>
      </c>
      <c r="H33" s="73">
        <v>192</v>
      </c>
      <c r="I33" s="71">
        <v>95</v>
      </c>
      <c r="J33" s="71">
        <v>153</v>
      </c>
      <c r="K33" s="71">
        <v>138</v>
      </c>
      <c r="L33" s="71">
        <v>101</v>
      </c>
      <c r="M33" s="72">
        <v>66</v>
      </c>
    </row>
    <row r="34" spans="2:14" x14ac:dyDescent="0.15">
      <c r="B34" s="295"/>
      <c r="C34" s="299"/>
      <c r="D34" s="34" t="s">
        <v>13</v>
      </c>
      <c r="E34" s="182">
        <f t="shared" si="1"/>
        <v>11303</v>
      </c>
      <c r="F34" s="71">
        <f t="shared" si="0"/>
        <v>6335</v>
      </c>
      <c r="G34" s="72">
        <f t="shared" si="0"/>
        <v>4968</v>
      </c>
      <c r="H34" s="73">
        <f>SUM(H25:H33)</f>
        <v>2294</v>
      </c>
      <c r="I34" s="73">
        <f>SUM(I25:I33)</f>
        <v>1750</v>
      </c>
      <c r="J34" s="73">
        <f t="shared" ref="J34:L34" si="3">SUM(J25:J33)</f>
        <v>2726</v>
      </c>
      <c r="K34" s="73">
        <f t="shared" si="3"/>
        <v>2188</v>
      </c>
      <c r="L34" s="73">
        <f t="shared" si="3"/>
        <v>1315</v>
      </c>
      <c r="M34" s="135">
        <f>SUM(M25:M33)</f>
        <v>1030</v>
      </c>
    </row>
    <row r="35" spans="2:14" ht="13.5" customHeight="1" x14ac:dyDescent="0.15">
      <c r="B35" s="295"/>
      <c r="C35" s="300" t="s">
        <v>62</v>
      </c>
      <c r="D35" s="35" t="s">
        <v>54</v>
      </c>
      <c r="E35" s="182">
        <f t="shared" si="1"/>
        <v>134</v>
      </c>
      <c r="F35" s="71">
        <f t="shared" si="0"/>
        <v>81</v>
      </c>
      <c r="G35" s="72">
        <f t="shared" si="0"/>
        <v>53</v>
      </c>
      <c r="H35" s="73">
        <v>28</v>
      </c>
      <c r="I35" s="71">
        <v>15</v>
      </c>
      <c r="J35" s="71">
        <v>34</v>
      </c>
      <c r="K35" s="71">
        <v>24</v>
      </c>
      <c r="L35" s="71">
        <v>19</v>
      </c>
      <c r="M35" s="72">
        <v>14</v>
      </c>
    </row>
    <row r="36" spans="2:14" x14ac:dyDescent="0.15">
      <c r="B36" s="295"/>
      <c r="C36" s="300"/>
      <c r="D36" s="162" t="s">
        <v>55</v>
      </c>
      <c r="E36" s="182">
        <f t="shared" si="1"/>
        <v>3</v>
      </c>
      <c r="F36" s="71">
        <f t="shared" si="0"/>
        <v>1</v>
      </c>
      <c r="G36" s="72">
        <f t="shared" si="0"/>
        <v>2</v>
      </c>
      <c r="H36" s="73">
        <v>0</v>
      </c>
      <c r="I36" s="71">
        <v>0</v>
      </c>
      <c r="J36" s="71">
        <v>1</v>
      </c>
      <c r="K36" s="71">
        <v>1</v>
      </c>
      <c r="L36" s="71">
        <v>0</v>
      </c>
      <c r="M36" s="72">
        <v>1</v>
      </c>
    </row>
    <row r="37" spans="2:14" x14ac:dyDescent="0.15">
      <c r="B37" s="295"/>
      <c r="C37" s="300"/>
      <c r="D37" s="162" t="s">
        <v>56</v>
      </c>
      <c r="E37" s="182">
        <f t="shared" si="1"/>
        <v>11</v>
      </c>
      <c r="F37" s="71">
        <f t="shared" si="0"/>
        <v>8</v>
      </c>
      <c r="G37" s="72">
        <f t="shared" si="0"/>
        <v>3</v>
      </c>
      <c r="H37" s="73">
        <v>4</v>
      </c>
      <c r="I37" s="71">
        <v>0</v>
      </c>
      <c r="J37" s="71">
        <v>1</v>
      </c>
      <c r="K37" s="71">
        <v>1</v>
      </c>
      <c r="L37" s="71">
        <v>3</v>
      </c>
      <c r="M37" s="72">
        <v>2</v>
      </c>
    </row>
    <row r="38" spans="2:14" x14ac:dyDescent="0.15">
      <c r="B38" s="295"/>
      <c r="C38" s="300"/>
      <c r="D38" s="162" t="s">
        <v>57</v>
      </c>
      <c r="E38" s="70">
        <f t="shared" si="1"/>
        <v>627</v>
      </c>
      <c r="F38" s="71">
        <f t="shared" si="0"/>
        <v>377</v>
      </c>
      <c r="G38" s="72">
        <f t="shared" si="0"/>
        <v>250</v>
      </c>
      <c r="H38" s="73">
        <v>137</v>
      </c>
      <c r="I38" s="71">
        <v>94</v>
      </c>
      <c r="J38" s="71">
        <v>167</v>
      </c>
      <c r="K38" s="71">
        <v>104</v>
      </c>
      <c r="L38" s="71">
        <v>73</v>
      </c>
      <c r="M38" s="72">
        <v>52</v>
      </c>
    </row>
    <row r="39" spans="2:14" x14ac:dyDescent="0.15">
      <c r="B39" s="295"/>
      <c r="C39" s="300"/>
      <c r="D39" s="162" t="s">
        <v>58</v>
      </c>
      <c r="E39" s="70">
        <f t="shared" si="1"/>
        <v>883</v>
      </c>
      <c r="F39" s="71">
        <f t="shared" si="0"/>
        <v>490</v>
      </c>
      <c r="G39" s="72">
        <f t="shared" si="0"/>
        <v>393</v>
      </c>
      <c r="H39" s="73">
        <v>168</v>
      </c>
      <c r="I39" s="71">
        <v>122</v>
      </c>
      <c r="J39" s="71">
        <v>199</v>
      </c>
      <c r="K39" s="71">
        <v>170</v>
      </c>
      <c r="L39" s="71">
        <v>123</v>
      </c>
      <c r="M39" s="72">
        <v>101</v>
      </c>
    </row>
    <row r="40" spans="2:14" x14ac:dyDescent="0.15">
      <c r="B40" s="295"/>
      <c r="C40" s="300"/>
      <c r="D40" s="162" t="s">
        <v>59</v>
      </c>
      <c r="E40" s="70">
        <f t="shared" si="1"/>
        <v>1015</v>
      </c>
      <c r="F40" s="71">
        <f t="shared" si="0"/>
        <v>545</v>
      </c>
      <c r="G40" s="72">
        <f t="shared" si="0"/>
        <v>470</v>
      </c>
      <c r="H40" s="73">
        <v>198</v>
      </c>
      <c r="I40" s="71">
        <v>167</v>
      </c>
      <c r="J40" s="71">
        <v>214</v>
      </c>
      <c r="K40" s="71">
        <v>197</v>
      </c>
      <c r="L40" s="71">
        <v>133</v>
      </c>
      <c r="M40" s="72">
        <v>106</v>
      </c>
    </row>
    <row r="41" spans="2:14" x14ac:dyDescent="0.15">
      <c r="B41" s="295"/>
      <c r="C41" s="300"/>
      <c r="D41" s="162" t="s">
        <v>60</v>
      </c>
      <c r="E41" s="70">
        <f t="shared" si="1"/>
        <v>261</v>
      </c>
      <c r="F41" s="71">
        <f t="shared" si="0"/>
        <v>137</v>
      </c>
      <c r="G41" s="72">
        <f t="shared" si="0"/>
        <v>124</v>
      </c>
      <c r="H41" s="73">
        <v>54</v>
      </c>
      <c r="I41" s="71">
        <v>40</v>
      </c>
      <c r="J41" s="71">
        <v>48</v>
      </c>
      <c r="K41" s="71">
        <v>51</v>
      </c>
      <c r="L41" s="71">
        <v>35</v>
      </c>
      <c r="M41" s="72">
        <v>33</v>
      </c>
    </row>
    <row r="42" spans="2:14" x14ac:dyDescent="0.15">
      <c r="B42" s="295"/>
      <c r="C42" s="300"/>
      <c r="D42" s="162" t="s">
        <v>61</v>
      </c>
      <c r="E42" s="70">
        <f t="shared" si="1"/>
        <v>1</v>
      </c>
      <c r="F42" s="71">
        <f t="shared" si="0"/>
        <v>0</v>
      </c>
      <c r="G42" s="72">
        <f t="shared" si="0"/>
        <v>1</v>
      </c>
      <c r="H42" s="73">
        <v>0</v>
      </c>
      <c r="I42" s="71">
        <v>0</v>
      </c>
      <c r="J42" s="71">
        <v>0</v>
      </c>
      <c r="K42" s="71">
        <v>0</v>
      </c>
      <c r="L42" s="71">
        <v>0</v>
      </c>
      <c r="M42" s="72">
        <v>1</v>
      </c>
    </row>
    <row r="43" spans="2:14" x14ac:dyDescent="0.15">
      <c r="B43" s="295"/>
      <c r="C43" s="300"/>
      <c r="D43" s="162" t="s">
        <v>29</v>
      </c>
      <c r="E43" s="70">
        <f t="shared" si="1"/>
        <v>657</v>
      </c>
      <c r="F43" s="71">
        <f t="shared" si="0"/>
        <v>374</v>
      </c>
      <c r="G43" s="72">
        <f t="shared" si="0"/>
        <v>283</v>
      </c>
      <c r="H43" s="73">
        <v>156</v>
      </c>
      <c r="I43" s="71">
        <v>128</v>
      </c>
      <c r="J43" s="71">
        <v>135</v>
      </c>
      <c r="K43" s="71">
        <v>112</v>
      </c>
      <c r="L43" s="71">
        <v>83</v>
      </c>
      <c r="M43" s="72">
        <v>43</v>
      </c>
    </row>
    <row r="44" spans="2:14" x14ac:dyDescent="0.15">
      <c r="B44" s="295"/>
      <c r="C44" s="300"/>
      <c r="D44" s="36" t="s">
        <v>13</v>
      </c>
      <c r="E44" s="182">
        <f t="shared" si="1"/>
        <v>3592</v>
      </c>
      <c r="F44" s="185">
        <f t="shared" si="0"/>
        <v>2013</v>
      </c>
      <c r="G44" s="186">
        <f t="shared" si="0"/>
        <v>1579</v>
      </c>
      <c r="H44" s="187">
        <f>SUM(H35:H43)</f>
        <v>745</v>
      </c>
      <c r="I44" s="187">
        <f>SUM(I35:I43)</f>
        <v>566</v>
      </c>
      <c r="J44" s="187">
        <f t="shared" ref="J44:L44" si="4">SUM(J35:J43)</f>
        <v>799</v>
      </c>
      <c r="K44" s="187">
        <f t="shared" si="4"/>
        <v>660</v>
      </c>
      <c r="L44" s="187">
        <f t="shared" si="4"/>
        <v>469</v>
      </c>
      <c r="M44" s="188">
        <f>SUM(M35:M43)</f>
        <v>353</v>
      </c>
    </row>
    <row r="45" spans="2:14" ht="14.25" thickBot="1" x14ac:dyDescent="0.2">
      <c r="B45" s="296"/>
      <c r="C45" s="292" t="s">
        <v>63</v>
      </c>
      <c r="D45" s="293"/>
      <c r="E45" s="189">
        <f t="shared" si="1"/>
        <v>17657</v>
      </c>
      <c r="F45" s="183">
        <f t="shared" si="0"/>
        <v>9843</v>
      </c>
      <c r="G45" s="184">
        <f t="shared" si="0"/>
        <v>7814</v>
      </c>
      <c r="H45" s="190">
        <f>H19+H20+H21+H22+H23+H24+H34+H44</f>
        <v>3603</v>
      </c>
      <c r="I45" s="190">
        <f t="shared" ref="I45:M45" si="5">I19+I20+I21+I22+I23+I24+I34+I44</f>
        <v>2734</v>
      </c>
      <c r="J45" s="190">
        <f t="shared" si="5"/>
        <v>4071</v>
      </c>
      <c r="K45" s="190">
        <f t="shared" si="5"/>
        <v>3314</v>
      </c>
      <c r="L45" s="190">
        <f t="shared" si="5"/>
        <v>2169</v>
      </c>
      <c r="M45" s="184">
        <f t="shared" si="5"/>
        <v>1766</v>
      </c>
      <c r="N45" s="152"/>
    </row>
    <row r="46" spans="2:14" ht="14.25" thickBot="1" x14ac:dyDescent="0.2">
      <c r="B46" s="289" t="s">
        <v>64</v>
      </c>
      <c r="C46" s="290"/>
      <c r="D46" s="291"/>
      <c r="E46" s="191">
        <f t="shared" si="1"/>
        <v>221705</v>
      </c>
      <c r="F46" s="192">
        <f>H46+J46+L46</f>
        <v>128507</v>
      </c>
      <c r="G46" s="192">
        <f>I46+K46+M46</f>
        <v>93198</v>
      </c>
      <c r="H46" s="193">
        <f>H18+H45</f>
        <v>47481</v>
      </c>
      <c r="I46" s="193">
        <f t="shared" ref="I46:M46" si="6">I18+I45</f>
        <v>34586</v>
      </c>
      <c r="J46" s="193">
        <f t="shared" si="6"/>
        <v>50398</v>
      </c>
      <c r="K46" s="193">
        <f t="shared" si="6"/>
        <v>37134</v>
      </c>
      <c r="L46" s="193">
        <f t="shared" si="6"/>
        <v>30628</v>
      </c>
      <c r="M46" s="194">
        <f t="shared" si="6"/>
        <v>21478</v>
      </c>
      <c r="N46" s="152"/>
    </row>
  </sheetData>
  <mergeCells count="32">
    <mergeCell ref="B46:D46"/>
    <mergeCell ref="C14:D14"/>
    <mergeCell ref="C15:D15"/>
    <mergeCell ref="C16:D16"/>
    <mergeCell ref="C17:D17"/>
    <mergeCell ref="C18:D18"/>
    <mergeCell ref="B19:B45"/>
    <mergeCell ref="C19:D19"/>
    <mergeCell ref="C20:D20"/>
    <mergeCell ref="C21:D21"/>
    <mergeCell ref="C22:D22"/>
    <mergeCell ref="C23:D23"/>
    <mergeCell ref="C24:D24"/>
    <mergeCell ref="C25:C34"/>
    <mergeCell ref="C35:C44"/>
    <mergeCell ref="C45:D45"/>
    <mergeCell ref="L2:M2"/>
    <mergeCell ref="B4:B18"/>
    <mergeCell ref="C4:D4"/>
    <mergeCell ref="C5:D5"/>
    <mergeCell ref="C6:D6"/>
    <mergeCell ref="C7:D7"/>
    <mergeCell ref="C13:D13"/>
    <mergeCell ref="B2:D3"/>
    <mergeCell ref="E2:G2"/>
    <mergeCell ref="H2:I2"/>
    <mergeCell ref="J2:K2"/>
    <mergeCell ref="C8:D8"/>
    <mergeCell ref="C9:D9"/>
    <mergeCell ref="C10:D10"/>
    <mergeCell ref="C11:D11"/>
    <mergeCell ref="C12:D12"/>
  </mergeCells>
  <phoneticPr fontId="1"/>
  <pageMargins left="0" right="0" top="0.15748031496062992" bottom="0.15748031496062992" header="0.31496062992125984" footer="0.31496062992125984"/>
  <pageSetup paperSize="8" scale="1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zoomScaleNormal="100" zoomScaleSheetLayoutView="70" workbookViewId="0">
      <selection activeCell="H38" sqref="H38"/>
    </sheetView>
  </sheetViews>
  <sheetFormatPr defaultColWidth="9" defaultRowHeight="13.5" x14ac:dyDescent="0.15"/>
  <cols>
    <col min="1" max="1" width="2.875" style="47" customWidth="1"/>
    <col min="2" max="2" width="2.875" style="47" bestFit="1" customWidth="1"/>
    <col min="3" max="3" width="15.5" style="334" bestFit="1" customWidth="1"/>
    <col min="4" max="4" width="9" style="334"/>
    <col min="5" max="16384" width="9" style="47"/>
  </cols>
  <sheetData>
    <row r="1" spans="2:15" ht="14.25" thickBot="1" x14ac:dyDescent="0.2">
      <c r="B1" s="47" t="s">
        <v>131</v>
      </c>
      <c r="N1" s="164"/>
    </row>
    <row r="2" spans="2:15" ht="13.5" customHeight="1" x14ac:dyDescent="0.15">
      <c r="B2" s="236" t="s">
        <v>75</v>
      </c>
      <c r="C2" s="237"/>
      <c r="D2" s="240" t="s">
        <v>76</v>
      </c>
      <c r="E2" s="241"/>
      <c r="F2" s="232"/>
      <c r="G2" s="241" t="s">
        <v>93</v>
      </c>
      <c r="H2" s="231"/>
      <c r="I2" s="230" t="s">
        <v>94</v>
      </c>
      <c r="J2" s="231"/>
      <c r="K2" s="230" t="s">
        <v>95</v>
      </c>
      <c r="L2" s="231"/>
      <c r="M2" s="230" t="s">
        <v>96</v>
      </c>
      <c r="N2" s="232"/>
    </row>
    <row r="3" spans="2:15" ht="14.25" thickBot="1" x14ac:dyDescent="0.2">
      <c r="B3" s="284"/>
      <c r="C3" s="285"/>
      <c r="D3" s="349" t="s">
        <v>0</v>
      </c>
      <c r="E3" s="129" t="s">
        <v>1</v>
      </c>
      <c r="F3" s="130" t="s">
        <v>2</v>
      </c>
      <c r="G3" s="167" t="s">
        <v>1</v>
      </c>
      <c r="H3" s="129" t="s">
        <v>2</v>
      </c>
      <c r="I3" s="167" t="s">
        <v>1</v>
      </c>
      <c r="J3" s="129" t="s">
        <v>2</v>
      </c>
      <c r="K3" s="167" t="s">
        <v>1</v>
      </c>
      <c r="L3" s="129" t="s">
        <v>2</v>
      </c>
      <c r="M3" s="138" t="s">
        <v>1</v>
      </c>
      <c r="N3" s="141" t="s">
        <v>2</v>
      </c>
    </row>
    <row r="4" spans="2:15" ht="14.25" thickBot="1" x14ac:dyDescent="0.2">
      <c r="B4" s="233" t="s">
        <v>99</v>
      </c>
      <c r="C4" s="227"/>
      <c r="D4" s="336">
        <f>SUM(E4:F4)</f>
        <v>7541</v>
      </c>
      <c r="E4" s="4">
        <f>G4+I4+K4+M4</f>
        <v>5389</v>
      </c>
      <c r="F4" s="5">
        <f>H4+J4+L4+N4</f>
        <v>2152</v>
      </c>
      <c r="G4" s="206">
        <v>2156</v>
      </c>
      <c r="H4" s="204">
        <v>899</v>
      </c>
      <c r="I4" s="204">
        <v>2148</v>
      </c>
      <c r="J4" s="204">
        <v>809</v>
      </c>
      <c r="K4" s="204">
        <v>1079</v>
      </c>
      <c r="L4" s="204">
        <v>441</v>
      </c>
      <c r="M4" s="204">
        <v>6</v>
      </c>
      <c r="N4" s="205">
        <v>3</v>
      </c>
    </row>
    <row r="5" spans="2:15" ht="13.5" customHeight="1" x14ac:dyDescent="0.15">
      <c r="B5" s="225" t="s">
        <v>4</v>
      </c>
      <c r="C5" s="341" t="s">
        <v>100</v>
      </c>
      <c r="D5" s="350">
        <f t="shared" ref="D5:D35" si="0">SUM(E5:F5)</f>
        <v>1268</v>
      </c>
      <c r="E5" s="7">
        <f t="shared" ref="E5:F35" si="1">G5+I5+K5+M5</f>
        <v>950</v>
      </c>
      <c r="F5" s="8">
        <f t="shared" si="1"/>
        <v>318</v>
      </c>
      <c r="G5" s="209">
        <v>363</v>
      </c>
      <c r="H5" s="207">
        <v>127</v>
      </c>
      <c r="I5" s="207">
        <v>381</v>
      </c>
      <c r="J5" s="207">
        <v>118</v>
      </c>
      <c r="K5" s="207">
        <v>205</v>
      </c>
      <c r="L5" s="207">
        <v>73</v>
      </c>
      <c r="M5" s="207">
        <v>1</v>
      </c>
      <c r="N5" s="208">
        <v>0</v>
      </c>
    </row>
    <row r="6" spans="2:15" x14ac:dyDescent="0.15">
      <c r="B6" s="225"/>
      <c r="C6" s="345" t="s">
        <v>101</v>
      </c>
      <c r="D6" s="338">
        <f t="shared" si="0"/>
        <v>7086</v>
      </c>
      <c r="E6" s="9">
        <f t="shared" si="1"/>
        <v>4864</v>
      </c>
      <c r="F6" s="10">
        <f t="shared" si="1"/>
        <v>2222</v>
      </c>
      <c r="G6" s="212">
        <v>1947</v>
      </c>
      <c r="H6" s="210">
        <v>940</v>
      </c>
      <c r="I6" s="210">
        <v>1882</v>
      </c>
      <c r="J6" s="210">
        <v>817</v>
      </c>
      <c r="K6" s="210">
        <v>1030</v>
      </c>
      <c r="L6" s="210">
        <v>463</v>
      </c>
      <c r="M6" s="210">
        <v>5</v>
      </c>
      <c r="N6" s="211">
        <v>2</v>
      </c>
    </row>
    <row r="7" spans="2:15" x14ac:dyDescent="0.15">
      <c r="B7" s="225"/>
      <c r="C7" s="345" t="s">
        <v>102</v>
      </c>
      <c r="D7" s="338">
        <f t="shared" si="0"/>
        <v>965</v>
      </c>
      <c r="E7" s="9">
        <f t="shared" si="1"/>
        <v>687</v>
      </c>
      <c r="F7" s="10">
        <f t="shared" si="1"/>
        <v>278</v>
      </c>
      <c r="G7" s="212">
        <v>293</v>
      </c>
      <c r="H7" s="210">
        <v>121</v>
      </c>
      <c r="I7" s="210">
        <v>253</v>
      </c>
      <c r="J7" s="210">
        <v>99</v>
      </c>
      <c r="K7" s="210">
        <v>140</v>
      </c>
      <c r="L7" s="210">
        <v>58</v>
      </c>
      <c r="M7" s="210">
        <v>1</v>
      </c>
      <c r="N7" s="211">
        <v>0</v>
      </c>
    </row>
    <row r="8" spans="2:15" x14ac:dyDescent="0.15">
      <c r="B8" s="225"/>
      <c r="C8" s="345" t="s">
        <v>103</v>
      </c>
      <c r="D8" s="338">
        <f t="shared" si="0"/>
        <v>616</v>
      </c>
      <c r="E8" s="9">
        <f t="shared" si="1"/>
        <v>458</v>
      </c>
      <c r="F8" s="10">
        <f t="shared" si="1"/>
        <v>158</v>
      </c>
      <c r="G8" s="212">
        <v>186</v>
      </c>
      <c r="H8" s="210">
        <v>68</v>
      </c>
      <c r="I8" s="210">
        <v>191</v>
      </c>
      <c r="J8" s="210">
        <v>69</v>
      </c>
      <c r="K8" s="210">
        <v>80</v>
      </c>
      <c r="L8" s="210">
        <v>21</v>
      </c>
      <c r="M8" s="210">
        <v>1</v>
      </c>
      <c r="N8" s="211">
        <v>0</v>
      </c>
    </row>
    <row r="9" spans="2:15" x14ac:dyDescent="0.15">
      <c r="B9" s="225"/>
      <c r="C9" s="345" t="s">
        <v>104</v>
      </c>
      <c r="D9" s="338">
        <f t="shared" si="0"/>
        <v>2832</v>
      </c>
      <c r="E9" s="9">
        <f t="shared" si="1"/>
        <v>2178</v>
      </c>
      <c r="F9" s="10">
        <f t="shared" si="1"/>
        <v>654</v>
      </c>
      <c r="G9" s="212">
        <v>908</v>
      </c>
      <c r="H9" s="210">
        <v>269</v>
      </c>
      <c r="I9" s="210">
        <v>904</v>
      </c>
      <c r="J9" s="210">
        <v>274</v>
      </c>
      <c r="K9" s="210">
        <v>366</v>
      </c>
      <c r="L9" s="210">
        <v>111</v>
      </c>
      <c r="M9" s="210">
        <v>0</v>
      </c>
      <c r="N9" s="211">
        <v>0</v>
      </c>
    </row>
    <row r="10" spans="2:15" x14ac:dyDescent="0.15">
      <c r="B10" s="225"/>
      <c r="C10" s="345" t="s">
        <v>105</v>
      </c>
      <c r="D10" s="338">
        <f t="shared" si="0"/>
        <v>1000</v>
      </c>
      <c r="E10" s="9">
        <f t="shared" si="1"/>
        <v>784</v>
      </c>
      <c r="F10" s="10">
        <f t="shared" si="1"/>
        <v>216</v>
      </c>
      <c r="G10" s="212">
        <v>309</v>
      </c>
      <c r="H10" s="210">
        <v>89</v>
      </c>
      <c r="I10" s="210">
        <v>328</v>
      </c>
      <c r="J10" s="210">
        <v>77</v>
      </c>
      <c r="K10" s="210">
        <v>147</v>
      </c>
      <c r="L10" s="210">
        <v>50</v>
      </c>
      <c r="M10" s="210">
        <v>0</v>
      </c>
      <c r="N10" s="211">
        <v>0</v>
      </c>
    </row>
    <row r="11" spans="2:15" x14ac:dyDescent="0.15">
      <c r="B11" s="225"/>
      <c r="C11" s="345" t="s">
        <v>106</v>
      </c>
      <c r="D11" s="338">
        <f t="shared" si="0"/>
        <v>2196</v>
      </c>
      <c r="E11" s="9">
        <f t="shared" si="1"/>
        <v>1571</v>
      </c>
      <c r="F11" s="10">
        <f t="shared" si="1"/>
        <v>625</v>
      </c>
      <c r="G11" s="212">
        <v>639</v>
      </c>
      <c r="H11" s="210">
        <v>263</v>
      </c>
      <c r="I11" s="210">
        <v>638</v>
      </c>
      <c r="J11" s="210">
        <v>244</v>
      </c>
      <c r="K11" s="210">
        <v>293</v>
      </c>
      <c r="L11" s="210">
        <v>115</v>
      </c>
      <c r="M11" s="210">
        <v>1</v>
      </c>
      <c r="N11" s="211">
        <v>3</v>
      </c>
    </row>
    <row r="12" spans="2:15" x14ac:dyDescent="0.15">
      <c r="B12" s="225"/>
      <c r="C12" s="345" t="s">
        <v>107</v>
      </c>
      <c r="D12" s="338">
        <f t="shared" si="0"/>
        <v>1617</v>
      </c>
      <c r="E12" s="9">
        <f t="shared" si="1"/>
        <v>1213</v>
      </c>
      <c r="F12" s="10">
        <f t="shared" si="1"/>
        <v>404</v>
      </c>
      <c r="G12" s="212">
        <v>471</v>
      </c>
      <c r="H12" s="210">
        <v>162</v>
      </c>
      <c r="I12" s="210">
        <v>481</v>
      </c>
      <c r="J12" s="210">
        <v>137</v>
      </c>
      <c r="K12" s="210">
        <v>260</v>
      </c>
      <c r="L12" s="210">
        <v>105</v>
      </c>
      <c r="M12" s="210">
        <v>1</v>
      </c>
      <c r="N12" s="211">
        <v>0</v>
      </c>
    </row>
    <row r="13" spans="2:15" ht="14.25" thickBot="1" x14ac:dyDescent="0.2">
      <c r="B13" s="234"/>
      <c r="C13" s="347" t="s">
        <v>13</v>
      </c>
      <c r="D13" s="339">
        <f t="shared" si="0"/>
        <v>17580</v>
      </c>
      <c r="E13" s="52">
        <f t="shared" si="1"/>
        <v>12705</v>
      </c>
      <c r="F13" s="53">
        <f t="shared" si="1"/>
        <v>4875</v>
      </c>
      <c r="G13" s="54">
        <f>SUM(G5:G12)</f>
        <v>5116</v>
      </c>
      <c r="H13" s="54">
        <f t="shared" ref="H13:N13" si="2">SUM(H5:H12)</f>
        <v>2039</v>
      </c>
      <c r="I13" s="54">
        <f t="shared" si="2"/>
        <v>5058</v>
      </c>
      <c r="J13" s="54">
        <f t="shared" si="2"/>
        <v>1835</v>
      </c>
      <c r="K13" s="54">
        <f t="shared" si="2"/>
        <v>2521</v>
      </c>
      <c r="L13" s="54">
        <f t="shared" si="2"/>
        <v>996</v>
      </c>
      <c r="M13" s="54">
        <f t="shared" si="2"/>
        <v>10</v>
      </c>
      <c r="N13" s="117">
        <f t="shared" si="2"/>
        <v>5</v>
      </c>
    </row>
    <row r="14" spans="2:15" ht="13.5" customHeight="1" x14ac:dyDescent="0.15">
      <c r="B14" s="225" t="s">
        <v>108</v>
      </c>
      <c r="C14" s="341" t="s">
        <v>141</v>
      </c>
      <c r="D14" s="337">
        <f t="shared" si="0"/>
        <v>2359</v>
      </c>
      <c r="E14" s="112">
        <f t="shared" si="1"/>
        <v>1423</v>
      </c>
      <c r="F14" s="113">
        <f t="shared" si="1"/>
        <v>936</v>
      </c>
      <c r="G14" s="209">
        <v>609</v>
      </c>
      <c r="H14" s="207">
        <v>398</v>
      </c>
      <c r="I14" s="207">
        <v>558</v>
      </c>
      <c r="J14" s="207">
        <v>353</v>
      </c>
      <c r="K14" s="207">
        <v>256</v>
      </c>
      <c r="L14" s="207">
        <v>184</v>
      </c>
      <c r="M14" s="207">
        <v>0</v>
      </c>
      <c r="N14" s="208">
        <v>1</v>
      </c>
    </row>
    <row r="15" spans="2:15" x14ac:dyDescent="0.15">
      <c r="B15" s="225"/>
      <c r="C15" s="345" t="s">
        <v>109</v>
      </c>
      <c r="D15" s="338">
        <f t="shared" si="0"/>
        <v>7016</v>
      </c>
      <c r="E15" s="9">
        <f t="shared" si="1"/>
        <v>5126</v>
      </c>
      <c r="F15" s="10">
        <f t="shared" si="1"/>
        <v>1890</v>
      </c>
      <c r="G15" s="212">
        <v>1961</v>
      </c>
      <c r="H15" s="210">
        <v>820</v>
      </c>
      <c r="I15" s="210">
        <v>2113</v>
      </c>
      <c r="J15" s="210">
        <v>696</v>
      </c>
      <c r="K15" s="210">
        <v>1048</v>
      </c>
      <c r="L15" s="210">
        <v>373</v>
      </c>
      <c r="M15" s="210">
        <v>4</v>
      </c>
      <c r="N15" s="211">
        <v>1</v>
      </c>
    </row>
    <row r="16" spans="2:15" x14ac:dyDescent="0.15">
      <c r="B16" s="225"/>
      <c r="C16" s="345" t="s">
        <v>65</v>
      </c>
      <c r="D16" s="338">
        <f t="shared" si="0"/>
        <v>2562</v>
      </c>
      <c r="E16" s="9">
        <f t="shared" si="1"/>
        <v>1847</v>
      </c>
      <c r="F16" s="10">
        <f t="shared" si="1"/>
        <v>715</v>
      </c>
      <c r="G16" s="212">
        <v>795</v>
      </c>
      <c r="H16" s="210">
        <v>269</v>
      </c>
      <c r="I16" s="210">
        <v>778</v>
      </c>
      <c r="J16" s="210">
        <v>334</v>
      </c>
      <c r="K16" s="210">
        <v>274</v>
      </c>
      <c r="L16" s="210">
        <v>110</v>
      </c>
      <c r="M16" s="210">
        <v>0</v>
      </c>
      <c r="N16" s="211">
        <v>2</v>
      </c>
      <c r="O16" s="48"/>
    </row>
    <row r="17" spans="2:17" x14ac:dyDescent="0.15">
      <c r="B17" s="225"/>
      <c r="C17" s="345" t="s">
        <v>66</v>
      </c>
      <c r="D17" s="338">
        <f t="shared" si="0"/>
        <v>581</v>
      </c>
      <c r="E17" s="9">
        <f t="shared" si="1"/>
        <v>421</v>
      </c>
      <c r="F17" s="10">
        <f t="shared" si="1"/>
        <v>160</v>
      </c>
      <c r="G17" s="212">
        <v>169</v>
      </c>
      <c r="H17" s="210">
        <v>58</v>
      </c>
      <c r="I17" s="210">
        <v>188</v>
      </c>
      <c r="J17" s="210">
        <v>70</v>
      </c>
      <c r="K17" s="210">
        <v>64</v>
      </c>
      <c r="L17" s="210">
        <v>31</v>
      </c>
      <c r="M17" s="210">
        <v>0</v>
      </c>
      <c r="N17" s="211">
        <v>1</v>
      </c>
    </row>
    <row r="18" spans="2:17" x14ac:dyDescent="0.15">
      <c r="B18" s="225"/>
      <c r="C18" s="345" t="s">
        <v>110</v>
      </c>
      <c r="D18" s="338">
        <f t="shared" si="0"/>
        <v>581</v>
      </c>
      <c r="E18" s="9">
        <f t="shared" si="1"/>
        <v>397</v>
      </c>
      <c r="F18" s="10">
        <f t="shared" si="1"/>
        <v>184</v>
      </c>
      <c r="G18" s="212">
        <v>167</v>
      </c>
      <c r="H18" s="210">
        <v>80</v>
      </c>
      <c r="I18" s="210">
        <v>154</v>
      </c>
      <c r="J18" s="210">
        <v>78</v>
      </c>
      <c r="K18" s="210">
        <v>75</v>
      </c>
      <c r="L18" s="210">
        <v>26</v>
      </c>
      <c r="M18" s="210">
        <v>1</v>
      </c>
      <c r="N18" s="211">
        <v>0</v>
      </c>
    </row>
    <row r="19" spans="2:17" x14ac:dyDescent="0.15">
      <c r="B19" s="225"/>
      <c r="C19" s="345" t="s">
        <v>111</v>
      </c>
      <c r="D19" s="338">
        <f t="shared" si="0"/>
        <v>8161</v>
      </c>
      <c r="E19" s="9">
        <f t="shared" si="1"/>
        <v>5256</v>
      </c>
      <c r="F19" s="10">
        <f t="shared" si="1"/>
        <v>2905</v>
      </c>
      <c r="G19" s="212">
        <v>2354</v>
      </c>
      <c r="H19" s="210">
        <v>1382</v>
      </c>
      <c r="I19" s="210">
        <v>2154</v>
      </c>
      <c r="J19" s="210">
        <v>1121</v>
      </c>
      <c r="K19" s="210">
        <v>747</v>
      </c>
      <c r="L19" s="210">
        <v>400</v>
      </c>
      <c r="M19" s="210">
        <v>1</v>
      </c>
      <c r="N19" s="211">
        <v>2</v>
      </c>
    </row>
    <row r="20" spans="2:17" x14ac:dyDescent="0.15">
      <c r="B20" s="225"/>
      <c r="C20" s="345" t="s">
        <v>112</v>
      </c>
      <c r="D20" s="338">
        <f t="shared" si="0"/>
        <v>791</v>
      </c>
      <c r="E20" s="9">
        <f t="shared" si="1"/>
        <v>411</v>
      </c>
      <c r="F20" s="10">
        <f t="shared" si="1"/>
        <v>380</v>
      </c>
      <c r="G20" s="212">
        <v>188</v>
      </c>
      <c r="H20" s="210">
        <v>183</v>
      </c>
      <c r="I20" s="210">
        <v>154</v>
      </c>
      <c r="J20" s="210">
        <v>139</v>
      </c>
      <c r="K20" s="210">
        <v>69</v>
      </c>
      <c r="L20" s="210">
        <v>58</v>
      </c>
      <c r="M20" s="210">
        <v>0</v>
      </c>
      <c r="N20" s="211">
        <v>0</v>
      </c>
    </row>
    <row r="21" spans="2:17" ht="14.25" thickBot="1" x14ac:dyDescent="0.2">
      <c r="B21" s="225"/>
      <c r="C21" s="348" t="s">
        <v>13</v>
      </c>
      <c r="D21" s="339">
        <f t="shared" si="0"/>
        <v>22051</v>
      </c>
      <c r="E21" s="52">
        <f t="shared" si="1"/>
        <v>14881</v>
      </c>
      <c r="F21" s="53">
        <f t="shared" si="1"/>
        <v>7170</v>
      </c>
      <c r="G21" s="54">
        <f>SUM(G14:G20)</f>
        <v>6243</v>
      </c>
      <c r="H21" s="54">
        <f t="shared" ref="H21:N21" si="3">SUM(H14:H20)</f>
        <v>3190</v>
      </c>
      <c r="I21" s="54">
        <f t="shared" si="3"/>
        <v>6099</v>
      </c>
      <c r="J21" s="54">
        <f t="shared" si="3"/>
        <v>2791</v>
      </c>
      <c r="K21" s="54">
        <f t="shared" si="3"/>
        <v>2533</v>
      </c>
      <c r="L21" s="54">
        <f t="shared" si="3"/>
        <v>1182</v>
      </c>
      <c r="M21" s="54">
        <f t="shared" si="3"/>
        <v>6</v>
      </c>
      <c r="N21" s="117">
        <f t="shared" si="3"/>
        <v>7</v>
      </c>
    </row>
    <row r="22" spans="2:17" ht="13.5" customHeight="1" x14ac:dyDescent="0.15">
      <c r="B22" s="235" t="s">
        <v>113</v>
      </c>
      <c r="C22" s="343" t="s">
        <v>114</v>
      </c>
      <c r="D22" s="337">
        <f t="shared" si="0"/>
        <v>1224</v>
      </c>
      <c r="E22" s="112">
        <f t="shared" si="1"/>
        <v>897</v>
      </c>
      <c r="F22" s="113">
        <f t="shared" si="1"/>
        <v>327</v>
      </c>
      <c r="G22" s="209">
        <v>418</v>
      </c>
      <c r="H22" s="207">
        <v>148</v>
      </c>
      <c r="I22" s="207">
        <v>335</v>
      </c>
      <c r="J22" s="207">
        <v>121</v>
      </c>
      <c r="K22" s="207">
        <v>143</v>
      </c>
      <c r="L22" s="207">
        <v>58</v>
      </c>
      <c r="M22" s="207">
        <v>1</v>
      </c>
      <c r="N22" s="208">
        <v>0</v>
      </c>
    </row>
    <row r="23" spans="2:17" x14ac:dyDescent="0.15">
      <c r="B23" s="225"/>
      <c r="C23" s="345" t="s">
        <v>115</v>
      </c>
      <c r="D23" s="338">
        <f t="shared" si="0"/>
        <v>4194</v>
      </c>
      <c r="E23" s="9">
        <f t="shared" si="1"/>
        <v>3091</v>
      </c>
      <c r="F23" s="10">
        <f t="shared" si="1"/>
        <v>1103</v>
      </c>
      <c r="G23" s="212">
        <v>1322</v>
      </c>
      <c r="H23" s="210">
        <v>492</v>
      </c>
      <c r="I23" s="210">
        <v>1204</v>
      </c>
      <c r="J23" s="210">
        <v>412</v>
      </c>
      <c r="K23" s="210">
        <v>562</v>
      </c>
      <c r="L23" s="210">
        <v>197</v>
      </c>
      <c r="M23" s="210">
        <v>3</v>
      </c>
      <c r="N23" s="211">
        <v>2</v>
      </c>
    </row>
    <row r="24" spans="2:17" x14ac:dyDescent="0.15">
      <c r="B24" s="225"/>
      <c r="C24" s="345" t="s">
        <v>116</v>
      </c>
      <c r="D24" s="338">
        <f t="shared" si="0"/>
        <v>3614</v>
      </c>
      <c r="E24" s="9">
        <f t="shared" si="1"/>
        <v>3007</v>
      </c>
      <c r="F24" s="10">
        <f t="shared" si="1"/>
        <v>607</v>
      </c>
      <c r="G24" s="212">
        <v>1504</v>
      </c>
      <c r="H24" s="210">
        <v>274</v>
      </c>
      <c r="I24" s="210">
        <v>1032</v>
      </c>
      <c r="J24" s="210">
        <v>222</v>
      </c>
      <c r="K24" s="210">
        <v>470</v>
      </c>
      <c r="L24" s="210">
        <v>111</v>
      </c>
      <c r="M24" s="210">
        <v>1</v>
      </c>
      <c r="N24" s="211">
        <v>0</v>
      </c>
    </row>
    <row r="25" spans="2:17" x14ac:dyDescent="0.15">
      <c r="B25" s="225"/>
      <c r="C25" s="345" t="s">
        <v>23</v>
      </c>
      <c r="D25" s="338">
        <f t="shared" si="0"/>
        <v>7809</v>
      </c>
      <c r="E25" s="9">
        <f t="shared" si="1"/>
        <v>6000</v>
      </c>
      <c r="F25" s="10">
        <f t="shared" si="1"/>
        <v>1809</v>
      </c>
      <c r="G25" s="212">
        <v>2722</v>
      </c>
      <c r="H25" s="210">
        <v>852</v>
      </c>
      <c r="I25" s="210">
        <v>2221</v>
      </c>
      <c r="J25" s="210">
        <v>662</v>
      </c>
      <c r="K25" s="210">
        <v>1057</v>
      </c>
      <c r="L25" s="210">
        <v>295</v>
      </c>
      <c r="M25" s="210">
        <v>0</v>
      </c>
      <c r="N25" s="211">
        <v>0</v>
      </c>
    </row>
    <row r="26" spans="2:17" x14ac:dyDescent="0.15">
      <c r="B26" s="225"/>
      <c r="C26" s="345" t="s">
        <v>117</v>
      </c>
      <c r="D26" s="338">
        <f t="shared" si="0"/>
        <v>36246</v>
      </c>
      <c r="E26" s="9">
        <f t="shared" si="1"/>
        <v>20061</v>
      </c>
      <c r="F26" s="10">
        <f t="shared" si="1"/>
        <v>16185</v>
      </c>
      <c r="G26" s="212">
        <v>8388</v>
      </c>
      <c r="H26" s="210">
        <v>6390</v>
      </c>
      <c r="I26" s="210">
        <v>7324</v>
      </c>
      <c r="J26" s="210">
        <v>5869</v>
      </c>
      <c r="K26" s="210">
        <v>4317</v>
      </c>
      <c r="L26" s="210">
        <v>3911</v>
      </c>
      <c r="M26" s="210">
        <v>32</v>
      </c>
      <c r="N26" s="211">
        <v>15</v>
      </c>
    </row>
    <row r="27" spans="2:17" ht="14.25" thickBot="1" x14ac:dyDescent="0.2">
      <c r="B27" s="234"/>
      <c r="C27" s="347" t="s">
        <v>13</v>
      </c>
      <c r="D27" s="339">
        <f t="shared" si="0"/>
        <v>53087</v>
      </c>
      <c r="E27" s="52">
        <f t="shared" si="1"/>
        <v>33056</v>
      </c>
      <c r="F27" s="53">
        <f t="shared" si="1"/>
        <v>20031</v>
      </c>
      <c r="G27" s="54">
        <f>SUM(G22:G26)</f>
        <v>14354</v>
      </c>
      <c r="H27" s="54">
        <f t="shared" ref="H27:N27" si="4">SUM(H22:H26)</f>
        <v>8156</v>
      </c>
      <c r="I27" s="54">
        <f t="shared" si="4"/>
        <v>12116</v>
      </c>
      <c r="J27" s="54">
        <f t="shared" si="4"/>
        <v>7286</v>
      </c>
      <c r="K27" s="54">
        <f t="shared" si="4"/>
        <v>6549</v>
      </c>
      <c r="L27" s="54">
        <f t="shared" si="4"/>
        <v>4572</v>
      </c>
      <c r="M27" s="54">
        <f t="shared" si="4"/>
        <v>37</v>
      </c>
      <c r="N27" s="117">
        <f t="shared" si="4"/>
        <v>17</v>
      </c>
    </row>
    <row r="28" spans="2:17" ht="13.5" customHeight="1" x14ac:dyDescent="0.15">
      <c r="B28" s="225" t="s">
        <v>25</v>
      </c>
      <c r="C28" s="341" t="s">
        <v>118</v>
      </c>
      <c r="D28" s="337">
        <f t="shared" si="0"/>
        <v>8907</v>
      </c>
      <c r="E28" s="112">
        <f t="shared" si="1"/>
        <v>5583</v>
      </c>
      <c r="F28" s="113">
        <f t="shared" si="1"/>
        <v>3324</v>
      </c>
      <c r="G28" s="209">
        <v>2491</v>
      </c>
      <c r="H28" s="207">
        <v>1577</v>
      </c>
      <c r="I28" s="207">
        <v>2150</v>
      </c>
      <c r="J28" s="207">
        <v>1200</v>
      </c>
      <c r="K28" s="207">
        <v>939</v>
      </c>
      <c r="L28" s="207">
        <v>545</v>
      </c>
      <c r="M28" s="207">
        <v>3</v>
      </c>
      <c r="N28" s="208">
        <v>2</v>
      </c>
    </row>
    <row r="29" spans="2:17" x14ac:dyDescent="0.15">
      <c r="B29" s="225"/>
      <c r="C29" s="345" t="s">
        <v>119</v>
      </c>
      <c r="D29" s="338">
        <f t="shared" si="0"/>
        <v>18740</v>
      </c>
      <c r="E29" s="9">
        <f t="shared" si="1"/>
        <v>10154</v>
      </c>
      <c r="F29" s="10">
        <f t="shared" si="1"/>
        <v>8586</v>
      </c>
      <c r="G29" s="212">
        <v>3991</v>
      </c>
      <c r="H29" s="210">
        <v>3601</v>
      </c>
      <c r="I29" s="210">
        <v>4120</v>
      </c>
      <c r="J29" s="210">
        <v>3426</v>
      </c>
      <c r="K29" s="210">
        <v>2035</v>
      </c>
      <c r="L29" s="210">
        <v>1555</v>
      </c>
      <c r="M29" s="210">
        <v>8</v>
      </c>
      <c r="N29" s="211">
        <v>4</v>
      </c>
      <c r="Q29" s="46"/>
    </row>
    <row r="30" spans="2:17" x14ac:dyDescent="0.15">
      <c r="B30" s="225"/>
      <c r="C30" s="345" t="s">
        <v>120</v>
      </c>
      <c r="D30" s="338">
        <f t="shared" si="0"/>
        <v>8410</v>
      </c>
      <c r="E30" s="9">
        <f t="shared" si="1"/>
        <v>4994</v>
      </c>
      <c r="F30" s="10">
        <f t="shared" si="1"/>
        <v>3416</v>
      </c>
      <c r="G30" s="212">
        <v>2275</v>
      </c>
      <c r="H30" s="210">
        <v>1734</v>
      </c>
      <c r="I30" s="210">
        <v>1883</v>
      </c>
      <c r="J30" s="210">
        <v>1236</v>
      </c>
      <c r="K30" s="210">
        <v>831</v>
      </c>
      <c r="L30" s="210">
        <v>445</v>
      </c>
      <c r="M30" s="210">
        <v>5</v>
      </c>
      <c r="N30" s="211">
        <v>1</v>
      </c>
    </row>
    <row r="31" spans="2:17" x14ac:dyDescent="0.15">
      <c r="B31" s="225"/>
      <c r="C31" s="345" t="s">
        <v>27</v>
      </c>
      <c r="D31" s="338">
        <f t="shared" si="0"/>
        <v>40600</v>
      </c>
      <c r="E31" s="9">
        <f t="shared" si="1"/>
        <v>23053</v>
      </c>
      <c r="F31" s="10">
        <f t="shared" si="1"/>
        <v>17547</v>
      </c>
      <c r="G31" s="212">
        <v>8694</v>
      </c>
      <c r="H31" s="210">
        <v>7660</v>
      </c>
      <c r="I31" s="210">
        <v>9365</v>
      </c>
      <c r="J31" s="210">
        <v>6740</v>
      </c>
      <c r="K31" s="210">
        <v>4971</v>
      </c>
      <c r="L31" s="210">
        <v>3130</v>
      </c>
      <c r="M31" s="210">
        <v>23</v>
      </c>
      <c r="N31" s="211">
        <v>17</v>
      </c>
    </row>
    <row r="32" spans="2:17" x14ac:dyDescent="0.15">
      <c r="B32" s="225"/>
      <c r="C32" s="345" t="s">
        <v>121</v>
      </c>
      <c r="D32" s="338">
        <f t="shared" si="0"/>
        <v>10611</v>
      </c>
      <c r="E32" s="9">
        <f t="shared" si="1"/>
        <v>6484</v>
      </c>
      <c r="F32" s="10">
        <f t="shared" si="1"/>
        <v>4127</v>
      </c>
      <c r="G32" s="212">
        <v>2738</v>
      </c>
      <c r="H32" s="210">
        <v>1804</v>
      </c>
      <c r="I32" s="210">
        <v>2409</v>
      </c>
      <c r="J32" s="210">
        <v>1550</v>
      </c>
      <c r="K32" s="210">
        <v>1330</v>
      </c>
      <c r="L32" s="210">
        <v>772</v>
      </c>
      <c r="M32" s="210">
        <v>7</v>
      </c>
      <c r="N32" s="211">
        <v>1</v>
      </c>
      <c r="Q32" s="46"/>
    </row>
    <row r="33" spans="2:16" ht="14.25" thickBot="1" x14ac:dyDescent="0.2">
      <c r="B33" s="225"/>
      <c r="C33" s="348" t="s">
        <v>13</v>
      </c>
      <c r="D33" s="339">
        <f t="shared" si="0"/>
        <v>87268</v>
      </c>
      <c r="E33" s="52">
        <f t="shared" si="1"/>
        <v>50268</v>
      </c>
      <c r="F33" s="53">
        <f t="shared" si="1"/>
        <v>37000</v>
      </c>
      <c r="G33" s="57">
        <f>SUM(G28:G32)</f>
        <v>20189</v>
      </c>
      <c r="H33" s="57">
        <f t="shared" ref="H33:N33" si="5">SUM(H28:H32)</f>
        <v>16376</v>
      </c>
      <c r="I33" s="57">
        <f t="shared" si="5"/>
        <v>19927</v>
      </c>
      <c r="J33" s="57">
        <f>SUM(J28:J32)</f>
        <v>14152</v>
      </c>
      <c r="K33" s="57">
        <f t="shared" si="5"/>
        <v>10106</v>
      </c>
      <c r="L33" s="57">
        <f t="shared" si="5"/>
        <v>6447</v>
      </c>
      <c r="M33" s="57">
        <f t="shared" si="5"/>
        <v>46</v>
      </c>
      <c r="N33" s="118">
        <f t="shared" si="5"/>
        <v>25</v>
      </c>
    </row>
    <row r="34" spans="2:16" ht="14.25" thickBot="1" x14ac:dyDescent="0.2">
      <c r="B34" s="226" t="s">
        <v>29</v>
      </c>
      <c r="C34" s="227"/>
      <c r="D34" s="336">
        <f t="shared" si="0"/>
        <v>2424</v>
      </c>
      <c r="E34" s="4">
        <f t="shared" si="1"/>
        <v>1357</v>
      </c>
      <c r="F34" s="5">
        <f t="shared" si="1"/>
        <v>1067</v>
      </c>
      <c r="G34" s="206">
        <v>586</v>
      </c>
      <c r="H34" s="204">
        <v>439</v>
      </c>
      <c r="I34" s="204">
        <v>528</v>
      </c>
      <c r="J34" s="204">
        <v>439</v>
      </c>
      <c r="K34" s="204">
        <v>239</v>
      </c>
      <c r="L34" s="204">
        <v>186</v>
      </c>
      <c r="M34" s="204">
        <v>4</v>
      </c>
      <c r="N34" s="205">
        <v>3</v>
      </c>
    </row>
    <row r="35" spans="2:16" ht="14.25" thickBot="1" x14ac:dyDescent="0.2">
      <c r="B35" s="274" t="s">
        <v>30</v>
      </c>
      <c r="C35" s="301"/>
      <c r="D35" s="202">
        <f t="shared" si="0"/>
        <v>189951</v>
      </c>
      <c r="E35" s="115">
        <f t="shared" si="1"/>
        <v>117656</v>
      </c>
      <c r="F35" s="116">
        <f t="shared" si="1"/>
        <v>72295</v>
      </c>
      <c r="G35" s="114">
        <f>G13+G21+G27+G33+G34+G4</f>
        <v>48644</v>
      </c>
      <c r="H35" s="114">
        <f t="shared" ref="H35:N35" si="6">H13+H21+H27+H33+H34+H4</f>
        <v>31099</v>
      </c>
      <c r="I35" s="114">
        <f t="shared" si="6"/>
        <v>45876</v>
      </c>
      <c r="J35" s="114">
        <f t="shared" si="6"/>
        <v>27312</v>
      </c>
      <c r="K35" s="114">
        <f t="shared" si="6"/>
        <v>23027</v>
      </c>
      <c r="L35" s="114">
        <f t="shared" si="6"/>
        <v>13824</v>
      </c>
      <c r="M35" s="114">
        <f t="shared" si="6"/>
        <v>109</v>
      </c>
      <c r="N35" s="151">
        <f t="shared" si="6"/>
        <v>60</v>
      </c>
      <c r="P35" s="48"/>
    </row>
    <row r="36" spans="2:16" x14ac:dyDescent="0.15">
      <c r="D36" s="340"/>
    </row>
    <row r="37" spans="2:16" x14ac:dyDescent="0.15">
      <c r="D37" s="340"/>
      <c r="E37" s="48"/>
      <c r="F37" s="48"/>
      <c r="G37" s="48"/>
    </row>
    <row r="38" spans="2:16" x14ac:dyDescent="0.15">
      <c r="E38" s="48"/>
      <c r="G38" s="48"/>
      <c r="H38" s="48"/>
    </row>
  </sheetData>
  <mergeCells count="13">
    <mergeCell ref="M2:N2"/>
    <mergeCell ref="B2:C3"/>
    <mergeCell ref="D2:F2"/>
    <mergeCell ref="G2:H2"/>
    <mergeCell ref="I2:J2"/>
    <mergeCell ref="K2:L2"/>
    <mergeCell ref="B35:C35"/>
    <mergeCell ref="B4:C4"/>
    <mergeCell ref="B5:B13"/>
    <mergeCell ref="B14:B21"/>
    <mergeCell ref="B22:B27"/>
    <mergeCell ref="B28:B33"/>
    <mergeCell ref="B34:C34"/>
  </mergeCells>
  <phoneticPr fontId="1"/>
  <pageMargins left="0" right="0" top="0.15748031496062992" bottom="0.15748031496062992" header="0.31496062992125984" footer="0.31496062992125984"/>
  <pageSetup paperSize="8" scale="1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zoomScaleNormal="100" zoomScaleSheetLayoutView="70" workbookViewId="0">
      <selection activeCell="E45" sqref="E45"/>
    </sheetView>
  </sheetViews>
  <sheetFormatPr defaultColWidth="9" defaultRowHeight="13.5" x14ac:dyDescent="0.15"/>
  <cols>
    <col min="1" max="1" width="2.875" style="47" customWidth="1"/>
    <col min="2" max="2" width="2.875" style="47" bestFit="1" customWidth="1"/>
    <col min="3" max="3" width="11.25" style="47" customWidth="1"/>
    <col min="4" max="4" width="21" style="47" bestFit="1" customWidth="1"/>
    <col min="5" max="16384" width="9" style="47"/>
  </cols>
  <sheetData>
    <row r="1" spans="2:15" ht="14.25" thickBot="1" x14ac:dyDescent="0.2">
      <c r="B1" s="47" t="s">
        <v>133</v>
      </c>
      <c r="O1" s="164"/>
    </row>
    <row r="2" spans="2:15" ht="13.5" customHeight="1" x14ac:dyDescent="0.15">
      <c r="B2" s="236" t="s">
        <v>31</v>
      </c>
      <c r="C2" s="237"/>
      <c r="D2" s="237"/>
      <c r="E2" s="286" t="s">
        <v>76</v>
      </c>
      <c r="F2" s="287"/>
      <c r="G2" s="288"/>
      <c r="H2" s="241" t="s">
        <v>93</v>
      </c>
      <c r="I2" s="231"/>
      <c r="J2" s="230" t="s">
        <v>94</v>
      </c>
      <c r="K2" s="231"/>
      <c r="L2" s="230" t="s">
        <v>95</v>
      </c>
      <c r="M2" s="231"/>
      <c r="N2" s="230" t="s">
        <v>96</v>
      </c>
      <c r="O2" s="232"/>
    </row>
    <row r="3" spans="2:15" ht="14.25" thickBot="1" x14ac:dyDescent="0.2">
      <c r="B3" s="284"/>
      <c r="C3" s="285"/>
      <c r="D3" s="285"/>
      <c r="E3" s="134" t="s">
        <v>0</v>
      </c>
      <c r="F3" s="132" t="s">
        <v>1</v>
      </c>
      <c r="G3" s="137" t="s">
        <v>2</v>
      </c>
      <c r="H3" s="165" t="s">
        <v>1</v>
      </c>
      <c r="I3" s="32" t="s">
        <v>2</v>
      </c>
      <c r="J3" s="165" t="s">
        <v>1</v>
      </c>
      <c r="K3" s="32" t="s">
        <v>2</v>
      </c>
      <c r="L3" s="165" t="s">
        <v>1</v>
      </c>
      <c r="M3" s="32" t="s">
        <v>2</v>
      </c>
      <c r="N3" s="30" t="s">
        <v>1</v>
      </c>
      <c r="O3" s="33" t="s">
        <v>2</v>
      </c>
    </row>
    <row r="4" spans="2:15" ht="13.5" customHeight="1" x14ac:dyDescent="0.15">
      <c r="B4" s="277" t="s">
        <v>32</v>
      </c>
      <c r="C4" s="280" t="s">
        <v>33</v>
      </c>
      <c r="D4" s="281"/>
      <c r="E4" s="66">
        <f>SUM(F4:G4)</f>
        <v>49596</v>
      </c>
      <c r="F4" s="67">
        <f>SUM(H4+J4+L4+N4)</f>
        <v>33634</v>
      </c>
      <c r="G4" s="68">
        <f>SUM(I4+K4+M4+O4)</f>
        <v>15962</v>
      </c>
      <c r="H4" s="69">
        <v>15035</v>
      </c>
      <c r="I4" s="67">
        <v>6726</v>
      </c>
      <c r="J4" s="67">
        <v>12371</v>
      </c>
      <c r="K4" s="67">
        <v>5843</v>
      </c>
      <c r="L4" s="67">
        <v>6201</v>
      </c>
      <c r="M4" s="67">
        <v>3383</v>
      </c>
      <c r="N4" s="67">
        <v>27</v>
      </c>
      <c r="O4" s="68">
        <v>10</v>
      </c>
    </row>
    <row r="5" spans="2:15" x14ac:dyDescent="0.15">
      <c r="B5" s="278"/>
      <c r="C5" s="282" t="s">
        <v>34</v>
      </c>
      <c r="D5" s="283"/>
      <c r="E5" s="70">
        <f t="shared" ref="E5:E46" si="0">SUM(F5:G5)</f>
        <v>43650</v>
      </c>
      <c r="F5" s="71">
        <f t="shared" ref="F5:G43" si="1">SUM(H5+J5+L5+N5)</f>
        <v>24061</v>
      </c>
      <c r="G5" s="72">
        <f t="shared" si="1"/>
        <v>19589</v>
      </c>
      <c r="H5" s="73">
        <v>9336</v>
      </c>
      <c r="I5" s="71">
        <v>8574</v>
      </c>
      <c r="J5" s="71">
        <v>9658</v>
      </c>
      <c r="K5" s="71">
        <v>7399</v>
      </c>
      <c r="L5" s="71">
        <v>5044</v>
      </c>
      <c r="M5" s="71">
        <v>3596</v>
      </c>
      <c r="N5" s="71">
        <v>23</v>
      </c>
      <c r="O5" s="72">
        <v>20</v>
      </c>
    </row>
    <row r="6" spans="2:15" x14ac:dyDescent="0.15">
      <c r="B6" s="278"/>
      <c r="C6" s="282" t="s">
        <v>35</v>
      </c>
      <c r="D6" s="283"/>
      <c r="E6" s="70">
        <f t="shared" si="0"/>
        <v>6315</v>
      </c>
      <c r="F6" s="71">
        <f t="shared" si="1"/>
        <v>4156</v>
      </c>
      <c r="G6" s="72">
        <f t="shared" si="1"/>
        <v>2159</v>
      </c>
      <c r="H6" s="73">
        <v>1451</v>
      </c>
      <c r="I6" s="71">
        <v>878</v>
      </c>
      <c r="J6" s="71">
        <v>1679</v>
      </c>
      <c r="K6" s="71">
        <v>795</v>
      </c>
      <c r="L6" s="71">
        <v>1022</v>
      </c>
      <c r="M6" s="71">
        <v>483</v>
      </c>
      <c r="N6" s="71">
        <v>4</v>
      </c>
      <c r="O6" s="72">
        <v>3</v>
      </c>
    </row>
    <row r="7" spans="2:15" x14ac:dyDescent="0.15">
      <c r="B7" s="278"/>
      <c r="C7" s="282" t="s">
        <v>36</v>
      </c>
      <c r="D7" s="283"/>
      <c r="E7" s="70">
        <f t="shared" si="0"/>
        <v>46932</v>
      </c>
      <c r="F7" s="71">
        <f t="shared" si="1"/>
        <v>29571</v>
      </c>
      <c r="G7" s="72">
        <f t="shared" si="1"/>
        <v>17361</v>
      </c>
      <c r="H7" s="73">
        <v>12346</v>
      </c>
      <c r="I7" s="71">
        <v>7470</v>
      </c>
      <c r="J7" s="71">
        <v>11550</v>
      </c>
      <c r="K7" s="71">
        <v>6534</v>
      </c>
      <c r="L7" s="71">
        <v>5645</v>
      </c>
      <c r="M7" s="71">
        <v>3343</v>
      </c>
      <c r="N7" s="71">
        <v>30</v>
      </c>
      <c r="O7" s="72">
        <v>14</v>
      </c>
    </row>
    <row r="8" spans="2:15" x14ac:dyDescent="0.15">
      <c r="B8" s="278"/>
      <c r="C8" s="282" t="s">
        <v>37</v>
      </c>
      <c r="D8" s="283"/>
      <c r="E8" s="70">
        <f t="shared" si="0"/>
        <v>15375</v>
      </c>
      <c r="F8" s="71">
        <f t="shared" si="1"/>
        <v>8729</v>
      </c>
      <c r="G8" s="72">
        <f t="shared" si="1"/>
        <v>6646</v>
      </c>
      <c r="H8" s="73">
        <v>3139</v>
      </c>
      <c r="I8" s="71">
        <v>2753</v>
      </c>
      <c r="J8" s="71">
        <v>3631</v>
      </c>
      <c r="K8" s="71">
        <v>2610</v>
      </c>
      <c r="L8" s="71">
        <v>1951</v>
      </c>
      <c r="M8" s="71">
        <v>1279</v>
      </c>
      <c r="N8" s="71">
        <v>8</v>
      </c>
      <c r="O8" s="72">
        <v>4</v>
      </c>
    </row>
    <row r="9" spans="2:15" x14ac:dyDescent="0.15">
      <c r="B9" s="278"/>
      <c r="C9" s="282" t="s">
        <v>38</v>
      </c>
      <c r="D9" s="283"/>
      <c r="E9" s="70">
        <f t="shared" si="0"/>
        <v>5059</v>
      </c>
      <c r="F9" s="71">
        <f t="shared" si="1"/>
        <v>3420</v>
      </c>
      <c r="G9" s="72">
        <f t="shared" si="1"/>
        <v>1639</v>
      </c>
      <c r="H9" s="73">
        <v>1355</v>
      </c>
      <c r="I9" s="71">
        <v>726</v>
      </c>
      <c r="J9" s="71">
        <v>1283</v>
      </c>
      <c r="K9" s="71">
        <v>571</v>
      </c>
      <c r="L9" s="71">
        <v>781</v>
      </c>
      <c r="M9" s="71">
        <v>342</v>
      </c>
      <c r="N9" s="71">
        <v>1</v>
      </c>
      <c r="O9" s="72">
        <v>0</v>
      </c>
    </row>
    <row r="10" spans="2:15" x14ac:dyDescent="0.15">
      <c r="B10" s="278"/>
      <c r="C10" s="282" t="s">
        <v>39</v>
      </c>
      <c r="D10" s="283"/>
      <c r="E10" s="70">
        <f t="shared" si="0"/>
        <v>1175</v>
      </c>
      <c r="F10" s="71">
        <f t="shared" si="1"/>
        <v>847</v>
      </c>
      <c r="G10" s="72">
        <f t="shared" si="1"/>
        <v>328</v>
      </c>
      <c r="H10" s="73">
        <v>319</v>
      </c>
      <c r="I10" s="71">
        <v>112</v>
      </c>
      <c r="J10" s="71">
        <v>327</v>
      </c>
      <c r="K10" s="71">
        <v>138</v>
      </c>
      <c r="L10" s="71">
        <v>198</v>
      </c>
      <c r="M10" s="71">
        <v>78</v>
      </c>
      <c r="N10" s="71">
        <v>3</v>
      </c>
      <c r="O10" s="72">
        <v>0</v>
      </c>
    </row>
    <row r="11" spans="2:15" x14ac:dyDescent="0.15">
      <c r="B11" s="278"/>
      <c r="C11" s="282" t="s">
        <v>40</v>
      </c>
      <c r="D11" s="283"/>
      <c r="E11" s="70">
        <f t="shared" si="0"/>
        <v>573</v>
      </c>
      <c r="F11" s="71">
        <f t="shared" si="1"/>
        <v>287</v>
      </c>
      <c r="G11" s="72">
        <f t="shared" si="1"/>
        <v>286</v>
      </c>
      <c r="H11" s="73">
        <v>110</v>
      </c>
      <c r="I11" s="71">
        <v>120</v>
      </c>
      <c r="J11" s="71">
        <v>103</v>
      </c>
      <c r="K11" s="71">
        <v>101</v>
      </c>
      <c r="L11" s="71">
        <v>74</v>
      </c>
      <c r="M11" s="71">
        <v>65</v>
      </c>
      <c r="N11" s="71">
        <v>0</v>
      </c>
      <c r="O11" s="72">
        <v>0</v>
      </c>
    </row>
    <row r="12" spans="2:15" x14ac:dyDescent="0.15">
      <c r="B12" s="278"/>
      <c r="C12" s="282" t="s">
        <v>41</v>
      </c>
      <c r="D12" s="283"/>
      <c r="E12" s="70">
        <f t="shared" si="0"/>
        <v>93</v>
      </c>
      <c r="F12" s="71">
        <f t="shared" si="1"/>
        <v>78</v>
      </c>
      <c r="G12" s="72">
        <f t="shared" si="1"/>
        <v>15</v>
      </c>
      <c r="H12" s="73">
        <v>26</v>
      </c>
      <c r="I12" s="71">
        <v>5</v>
      </c>
      <c r="J12" s="71">
        <v>29</v>
      </c>
      <c r="K12" s="71">
        <v>5</v>
      </c>
      <c r="L12" s="71">
        <v>22</v>
      </c>
      <c r="M12" s="71">
        <v>5</v>
      </c>
      <c r="N12" s="71">
        <v>1</v>
      </c>
      <c r="O12" s="72">
        <v>0</v>
      </c>
    </row>
    <row r="13" spans="2:15" x14ac:dyDescent="0.15">
      <c r="B13" s="278"/>
      <c r="C13" s="282" t="s">
        <v>42</v>
      </c>
      <c r="D13" s="283"/>
      <c r="E13" s="70">
        <f t="shared" si="0"/>
        <v>1166</v>
      </c>
      <c r="F13" s="71">
        <f t="shared" si="1"/>
        <v>937</v>
      </c>
      <c r="G13" s="72">
        <f t="shared" si="1"/>
        <v>229</v>
      </c>
      <c r="H13" s="73">
        <v>330</v>
      </c>
      <c r="I13" s="71">
        <v>93</v>
      </c>
      <c r="J13" s="71">
        <v>402</v>
      </c>
      <c r="K13" s="71">
        <v>95</v>
      </c>
      <c r="L13" s="71">
        <v>205</v>
      </c>
      <c r="M13" s="71">
        <v>41</v>
      </c>
      <c r="N13" s="71">
        <v>0</v>
      </c>
      <c r="O13" s="72">
        <v>0</v>
      </c>
    </row>
    <row r="14" spans="2:15" x14ac:dyDescent="0.15">
      <c r="B14" s="278"/>
      <c r="C14" s="282" t="s">
        <v>43</v>
      </c>
      <c r="D14" s="283"/>
      <c r="E14" s="70">
        <f t="shared" si="0"/>
        <v>822</v>
      </c>
      <c r="F14" s="71">
        <f t="shared" si="1"/>
        <v>430</v>
      </c>
      <c r="G14" s="72">
        <f t="shared" si="1"/>
        <v>392</v>
      </c>
      <c r="H14" s="73">
        <v>189</v>
      </c>
      <c r="I14" s="71">
        <v>184</v>
      </c>
      <c r="J14" s="71">
        <v>140</v>
      </c>
      <c r="K14" s="71">
        <v>123</v>
      </c>
      <c r="L14" s="71">
        <v>101</v>
      </c>
      <c r="M14" s="71">
        <v>85</v>
      </c>
      <c r="N14" s="71">
        <v>0</v>
      </c>
      <c r="O14" s="72">
        <v>0</v>
      </c>
    </row>
    <row r="15" spans="2:15" x14ac:dyDescent="0.15">
      <c r="B15" s="278"/>
      <c r="C15" s="282" t="s">
        <v>44</v>
      </c>
      <c r="D15" s="283"/>
      <c r="E15" s="70">
        <f t="shared" si="0"/>
        <v>418</v>
      </c>
      <c r="F15" s="71">
        <f t="shared" si="1"/>
        <v>193</v>
      </c>
      <c r="G15" s="72">
        <f t="shared" si="1"/>
        <v>225</v>
      </c>
      <c r="H15" s="73">
        <v>64</v>
      </c>
      <c r="I15" s="71">
        <v>72</v>
      </c>
      <c r="J15" s="71">
        <v>67</v>
      </c>
      <c r="K15" s="71">
        <v>84</v>
      </c>
      <c r="L15" s="71">
        <v>62</v>
      </c>
      <c r="M15" s="71">
        <v>69</v>
      </c>
      <c r="N15" s="71">
        <v>0</v>
      </c>
      <c r="O15" s="72">
        <v>0</v>
      </c>
    </row>
    <row r="16" spans="2:15" x14ac:dyDescent="0.15">
      <c r="B16" s="278"/>
      <c r="C16" s="282" t="s">
        <v>45</v>
      </c>
      <c r="D16" s="283"/>
      <c r="E16" s="70">
        <f t="shared" si="0"/>
        <v>902</v>
      </c>
      <c r="F16" s="71">
        <f t="shared" si="1"/>
        <v>625</v>
      </c>
      <c r="G16" s="72">
        <f t="shared" si="1"/>
        <v>277</v>
      </c>
      <c r="H16" s="73">
        <v>242</v>
      </c>
      <c r="I16" s="71">
        <v>123</v>
      </c>
      <c r="J16" s="71">
        <v>260</v>
      </c>
      <c r="K16" s="71">
        <v>100</v>
      </c>
      <c r="L16" s="71">
        <v>123</v>
      </c>
      <c r="M16" s="71">
        <v>53</v>
      </c>
      <c r="N16" s="71">
        <v>0</v>
      </c>
      <c r="O16" s="72">
        <v>1</v>
      </c>
    </row>
    <row r="17" spans="2:15" x14ac:dyDescent="0.15">
      <c r="B17" s="278"/>
      <c r="C17" s="282" t="s">
        <v>29</v>
      </c>
      <c r="D17" s="283"/>
      <c r="E17" s="70">
        <f t="shared" si="0"/>
        <v>47</v>
      </c>
      <c r="F17" s="71">
        <f t="shared" si="1"/>
        <v>27</v>
      </c>
      <c r="G17" s="72">
        <f t="shared" si="1"/>
        <v>20</v>
      </c>
      <c r="H17" s="73">
        <v>10</v>
      </c>
      <c r="I17" s="71">
        <v>8</v>
      </c>
      <c r="J17" s="71">
        <v>11</v>
      </c>
      <c r="K17" s="71">
        <v>9</v>
      </c>
      <c r="L17" s="71">
        <v>6</v>
      </c>
      <c r="M17" s="71">
        <v>3</v>
      </c>
      <c r="N17" s="71">
        <v>0</v>
      </c>
      <c r="O17" s="72">
        <v>0</v>
      </c>
    </row>
    <row r="18" spans="2:15" ht="14.25" thickBot="1" x14ac:dyDescent="0.2">
      <c r="B18" s="279"/>
      <c r="C18" s="292" t="s">
        <v>46</v>
      </c>
      <c r="D18" s="293"/>
      <c r="E18" s="74">
        <f t="shared" si="0"/>
        <v>172123</v>
      </c>
      <c r="F18" s="75">
        <f t="shared" si="1"/>
        <v>106995</v>
      </c>
      <c r="G18" s="76">
        <f t="shared" si="1"/>
        <v>65128</v>
      </c>
      <c r="H18" s="77">
        <f>SUM(H4:H17)</f>
        <v>43952</v>
      </c>
      <c r="I18" s="77">
        <f t="shared" ref="I18:O18" si="2">SUM(I4:I17)</f>
        <v>27844</v>
      </c>
      <c r="J18" s="77">
        <f t="shared" si="2"/>
        <v>41511</v>
      </c>
      <c r="K18" s="77">
        <f>SUM(K4:K17)</f>
        <v>24407</v>
      </c>
      <c r="L18" s="77">
        <f t="shared" si="2"/>
        <v>21435</v>
      </c>
      <c r="M18" s="77">
        <f t="shared" si="2"/>
        <v>12825</v>
      </c>
      <c r="N18" s="77">
        <f t="shared" si="2"/>
        <v>97</v>
      </c>
      <c r="O18" s="136">
        <f t="shared" si="2"/>
        <v>52</v>
      </c>
    </row>
    <row r="19" spans="2:15" ht="13.5" customHeight="1" x14ac:dyDescent="0.15">
      <c r="B19" s="294" t="s">
        <v>47</v>
      </c>
      <c r="C19" s="280" t="s">
        <v>48</v>
      </c>
      <c r="D19" s="281"/>
      <c r="E19" s="66">
        <f t="shared" si="0"/>
        <v>267</v>
      </c>
      <c r="F19" s="67">
        <f t="shared" si="1"/>
        <v>119</v>
      </c>
      <c r="G19" s="68">
        <f t="shared" si="1"/>
        <v>148</v>
      </c>
      <c r="H19" s="69">
        <v>25</v>
      </c>
      <c r="I19" s="67">
        <v>27</v>
      </c>
      <c r="J19" s="67">
        <v>81</v>
      </c>
      <c r="K19" s="67">
        <v>104</v>
      </c>
      <c r="L19" s="67">
        <v>13</v>
      </c>
      <c r="M19" s="67">
        <v>17</v>
      </c>
      <c r="N19" s="67">
        <v>0</v>
      </c>
      <c r="O19" s="68">
        <v>0</v>
      </c>
    </row>
    <row r="20" spans="2:15" x14ac:dyDescent="0.15">
      <c r="B20" s="295"/>
      <c r="C20" s="282" t="s">
        <v>49</v>
      </c>
      <c r="D20" s="283"/>
      <c r="E20" s="70">
        <f t="shared" si="0"/>
        <v>24</v>
      </c>
      <c r="F20" s="71">
        <f t="shared" si="1"/>
        <v>13</v>
      </c>
      <c r="G20" s="72">
        <f t="shared" si="1"/>
        <v>11</v>
      </c>
      <c r="H20" s="73">
        <v>6</v>
      </c>
      <c r="I20" s="71">
        <v>3</v>
      </c>
      <c r="J20" s="71">
        <v>7</v>
      </c>
      <c r="K20" s="71">
        <v>5</v>
      </c>
      <c r="L20" s="71">
        <v>0</v>
      </c>
      <c r="M20" s="71">
        <v>3</v>
      </c>
      <c r="N20" s="71">
        <v>0</v>
      </c>
      <c r="O20" s="72">
        <v>0</v>
      </c>
    </row>
    <row r="21" spans="2:15" x14ac:dyDescent="0.15">
      <c r="B21" s="295"/>
      <c r="C21" s="282" t="s">
        <v>50</v>
      </c>
      <c r="D21" s="283"/>
      <c r="E21" s="70">
        <f t="shared" si="0"/>
        <v>1709</v>
      </c>
      <c r="F21" s="71">
        <f t="shared" si="1"/>
        <v>993</v>
      </c>
      <c r="G21" s="72">
        <f t="shared" si="1"/>
        <v>716</v>
      </c>
      <c r="H21" s="73">
        <v>462</v>
      </c>
      <c r="I21" s="71">
        <v>337</v>
      </c>
      <c r="J21" s="71">
        <v>362</v>
      </c>
      <c r="K21" s="71">
        <v>257</v>
      </c>
      <c r="L21" s="71">
        <v>166</v>
      </c>
      <c r="M21" s="71">
        <v>121</v>
      </c>
      <c r="N21" s="71">
        <v>3</v>
      </c>
      <c r="O21" s="72">
        <v>1</v>
      </c>
    </row>
    <row r="22" spans="2:15" x14ac:dyDescent="0.15">
      <c r="B22" s="295"/>
      <c r="C22" s="282" t="s">
        <v>51</v>
      </c>
      <c r="D22" s="283"/>
      <c r="E22" s="70">
        <f t="shared" si="0"/>
        <v>3</v>
      </c>
      <c r="F22" s="71">
        <f t="shared" si="1"/>
        <v>3</v>
      </c>
      <c r="G22" s="72">
        <f t="shared" si="1"/>
        <v>0</v>
      </c>
      <c r="H22" s="73">
        <v>2</v>
      </c>
      <c r="I22" s="71">
        <v>0</v>
      </c>
      <c r="J22" s="71">
        <v>0</v>
      </c>
      <c r="K22" s="71">
        <v>0</v>
      </c>
      <c r="L22" s="71">
        <v>1</v>
      </c>
      <c r="M22" s="71">
        <v>0</v>
      </c>
      <c r="N22" s="71">
        <v>0</v>
      </c>
      <c r="O22" s="72">
        <v>0</v>
      </c>
    </row>
    <row r="23" spans="2:15" x14ac:dyDescent="0.15">
      <c r="B23" s="295"/>
      <c r="C23" s="282" t="s">
        <v>52</v>
      </c>
      <c r="D23" s="283"/>
      <c r="E23" s="70">
        <f t="shared" si="0"/>
        <v>341</v>
      </c>
      <c r="F23" s="71">
        <f t="shared" si="1"/>
        <v>204</v>
      </c>
      <c r="G23" s="72">
        <f t="shared" si="1"/>
        <v>137</v>
      </c>
      <c r="H23" s="73">
        <v>79</v>
      </c>
      <c r="I23" s="71">
        <v>54</v>
      </c>
      <c r="J23" s="71">
        <v>65</v>
      </c>
      <c r="K23" s="71">
        <v>47</v>
      </c>
      <c r="L23" s="71">
        <v>59</v>
      </c>
      <c r="M23" s="71">
        <v>36</v>
      </c>
      <c r="N23" s="71">
        <v>1</v>
      </c>
      <c r="O23" s="72">
        <v>0</v>
      </c>
    </row>
    <row r="24" spans="2:15" x14ac:dyDescent="0.15">
      <c r="B24" s="295"/>
      <c r="C24" s="282" t="s">
        <v>53</v>
      </c>
      <c r="D24" s="283"/>
      <c r="E24" s="70">
        <f t="shared" si="0"/>
        <v>338</v>
      </c>
      <c r="F24" s="71">
        <f t="shared" si="1"/>
        <v>168</v>
      </c>
      <c r="G24" s="72">
        <f t="shared" si="1"/>
        <v>170</v>
      </c>
      <c r="H24" s="73">
        <v>74</v>
      </c>
      <c r="I24" s="71">
        <v>59</v>
      </c>
      <c r="J24" s="71">
        <v>58</v>
      </c>
      <c r="K24" s="71">
        <v>71</v>
      </c>
      <c r="L24" s="71">
        <v>36</v>
      </c>
      <c r="M24" s="71">
        <v>40</v>
      </c>
      <c r="N24" s="71">
        <v>0</v>
      </c>
      <c r="O24" s="72">
        <v>0</v>
      </c>
    </row>
    <row r="25" spans="2:15" ht="13.5" customHeight="1" x14ac:dyDescent="0.15">
      <c r="B25" s="295"/>
      <c r="C25" s="297" t="s">
        <v>130</v>
      </c>
      <c r="D25" s="166" t="s">
        <v>54</v>
      </c>
      <c r="E25" s="70">
        <f t="shared" si="0"/>
        <v>705</v>
      </c>
      <c r="F25" s="71">
        <f t="shared" si="1"/>
        <v>514</v>
      </c>
      <c r="G25" s="72">
        <f t="shared" si="1"/>
        <v>191</v>
      </c>
      <c r="H25" s="73">
        <v>207</v>
      </c>
      <c r="I25" s="71">
        <v>75</v>
      </c>
      <c r="J25" s="71">
        <v>207</v>
      </c>
      <c r="K25" s="71">
        <v>82</v>
      </c>
      <c r="L25" s="71">
        <v>100</v>
      </c>
      <c r="M25" s="71">
        <v>34</v>
      </c>
      <c r="N25" s="71">
        <v>0</v>
      </c>
      <c r="O25" s="72">
        <v>0</v>
      </c>
    </row>
    <row r="26" spans="2:15" x14ac:dyDescent="0.15">
      <c r="B26" s="295"/>
      <c r="C26" s="298"/>
      <c r="D26" s="166" t="s">
        <v>55</v>
      </c>
      <c r="E26" s="70">
        <f t="shared" si="0"/>
        <v>52</v>
      </c>
      <c r="F26" s="71">
        <f t="shared" si="1"/>
        <v>38</v>
      </c>
      <c r="G26" s="72">
        <f t="shared" si="1"/>
        <v>14</v>
      </c>
      <c r="H26" s="73">
        <v>14</v>
      </c>
      <c r="I26" s="71">
        <v>6</v>
      </c>
      <c r="J26" s="71">
        <v>13</v>
      </c>
      <c r="K26" s="71">
        <v>4</v>
      </c>
      <c r="L26" s="71">
        <v>11</v>
      </c>
      <c r="M26" s="71">
        <v>4</v>
      </c>
      <c r="N26" s="71">
        <v>0</v>
      </c>
      <c r="O26" s="72">
        <v>0</v>
      </c>
    </row>
    <row r="27" spans="2:15" x14ac:dyDescent="0.15">
      <c r="B27" s="295"/>
      <c r="C27" s="298"/>
      <c r="D27" s="166" t="s">
        <v>56</v>
      </c>
      <c r="E27" s="70">
        <f t="shared" si="0"/>
        <v>622</v>
      </c>
      <c r="F27" s="71">
        <f t="shared" si="1"/>
        <v>363</v>
      </c>
      <c r="G27" s="72">
        <f t="shared" si="1"/>
        <v>259</v>
      </c>
      <c r="H27" s="73">
        <v>96</v>
      </c>
      <c r="I27" s="71">
        <v>54</v>
      </c>
      <c r="J27" s="71">
        <v>223</v>
      </c>
      <c r="K27" s="71">
        <v>177</v>
      </c>
      <c r="L27" s="71">
        <v>44</v>
      </c>
      <c r="M27" s="71">
        <v>27</v>
      </c>
      <c r="N27" s="71">
        <v>0</v>
      </c>
      <c r="O27" s="72">
        <v>1</v>
      </c>
    </row>
    <row r="28" spans="2:15" x14ac:dyDescent="0.15">
      <c r="B28" s="295"/>
      <c r="C28" s="298"/>
      <c r="D28" s="166" t="s">
        <v>57</v>
      </c>
      <c r="E28" s="70">
        <f t="shared" si="0"/>
        <v>3108</v>
      </c>
      <c r="F28" s="71">
        <f t="shared" si="1"/>
        <v>1989</v>
      </c>
      <c r="G28" s="72">
        <f t="shared" si="1"/>
        <v>1119</v>
      </c>
      <c r="H28" s="73">
        <v>926</v>
      </c>
      <c r="I28" s="71">
        <v>581</v>
      </c>
      <c r="J28" s="71">
        <v>829</v>
      </c>
      <c r="K28" s="71">
        <v>423</v>
      </c>
      <c r="L28" s="71">
        <v>233</v>
      </c>
      <c r="M28" s="71">
        <v>114</v>
      </c>
      <c r="N28" s="71">
        <v>1</v>
      </c>
      <c r="O28" s="72">
        <v>1</v>
      </c>
    </row>
    <row r="29" spans="2:15" x14ac:dyDescent="0.15">
      <c r="B29" s="295"/>
      <c r="C29" s="298"/>
      <c r="D29" s="166" t="s">
        <v>58</v>
      </c>
      <c r="E29" s="70">
        <f t="shared" si="0"/>
        <v>2731</v>
      </c>
      <c r="F29" s="71">
        <f t="shared" si="1"/>
        <v>1677</v>
      </c>
      <c r="G29" s="72">
        <f t="shared" si="1"/>
        <v>1054</v>
      </c>
      <c r="H29" s="73">
        <v>772</v>
      </c>
      <c r="I29" s="71">
        <v>525</v>
      </c>
      <c r="J29" s="71">
        <v>652</v>
      </c>
      <c r="K29" s="71">
        <v>393</v>
      </c>
      <c r="L29" s="71">
        <v>253</v>
      </c>
      <c r="M29" s="71">
        <v>134</v>
      </c>
      <c r="N29" s="71">
        <v>0</v>
      </c>
      <c r="O29" s="72">
        <v>2</v>
      </c>
    </row>
    <row r="30" spans="2:15" x14ac:dyDescent="0.15">
      <c r="B30" s="295"/>
      <c r="C30" s="298"/>
      <c r="D30" s="166" t="s">
        <v>59</v>
      </c>
      <c r="E30" s="70">
        <f t="shared" si="0"/>
        <v>4136</v>
      </c>
      <c r="F30" s="71">
        <f t="shared" si="1"/>
        <v>2323</v>
      </c>
      <c r="G30" s="72">
        <f t="shared" si="1"/>
        <v>1813</v>
      </c>
      <c r="H30" s="73">
        <v>1100</v>
      </c>
      <c r="I30" s="71">
        <v>892</v>
      </c>
      <c r="J30" s="71">
        <v>938</v>
      </c>
      <c r="K30" s="71">
        <v>722</v>
      </c>
      <c r="L30" s="71">
        <v>284</v>
      </c>
      <c r="M30" s="71">
        <v>199</v>
      </c>
      <c r="N30" s="71">
        <v>1</v>
      </c>
      <c r="O30" s="72">
        <v>0</v>
      </c>
    </row>
    <row r="31" spans="2:15" x14ac:dyDescent="0.15">
      <c r="B31" s="295"/>
      <c r="C31" s="298"/>
      <c r="D31" s="166" t="s">
        <v>60</v>
      </c>
      <c r="E31" s="70">
        <f t="shared" si="0"/>
        <v>195</v>
      </c>
      <c r="F31" s="71">
        <f t="shared" si="1"/>
        <v>115</v>
      </c>
      <c r="G31" s="72">
        <f t="shared" si="1"/>
        <v>80</v>
      </c>
      <c r="H31" s="73">
        <v>42</v>
      </c>
      <c r="I31" s="71">
        <v>31</v>
      </c>
      <c r="J31" s="71">
        <v>48</v>
      </c>
      <c r="K31" s="71">
        <v>30</v>
      </c>
      <c r="L31" s="71">
        <v>25</v>
      </c>
      <c r="M31" s="71">
        <v>19</v>
      </c>
      <c r="N31" s="71">
        <v>0</v>
      </c>
      <c r="O31" s="72">
        <v>0</v>
      </c>
    </row>
    <row r="32" spans="2:15" x14ac:dyDescent="0.15">
      <c r="B32" s="295"/>
      <c r="C32" s="298"/>
      <c r="D32" s="166" t="s">
        <v>61</v>
      </c>
      <c r="E32" s="70">
        <f t="shared" si="0"/>
        <v>76</v>
      </c>
      <c r="F32" s="71">
        <f t="shared" si="1"/>
        <v>22</v>
      </c>
      <c r="G32" s="72">
        <f t="shared" si="1"/>
        <v>54</v>
      </c>
      <c r="H32" s="73">
        <v>11</v>
      </c>
      <c r="I32" s="71">
        <v>18</v>
      </c>
      <c r="J32" s="71">
        <v>11</v>
      </c>
      <c r="K32" s="71">
        <v>25</v>
      </c>
      <c r="L32" s="71">
        <v>0</v>
      </c>
      <c r="M32" s="71">
        <v>9</v>
      </c>
      <c r="N32" s="71">
        <v>0</v>
      </c>
      <c r="O32" s="72">
        <v>2</v>
      </c>
    </row>
    <row r="33" spans="2:15" x14ac:dyDescent="0.15">
      <c r="B33" s="295"/>
      <c r="C33" s="298"/>
      <c r="D33" s="166" t="s">
        <v>29</v>
      </c>
      <c r="E33" s="70">
        <f t="shared" si="0"/>
        <v>540</v>
      </c>
      <c r="F33" s="71">
        <f t="shared" si="1"/>
        <v>328</v>
      </c>
      <c r="G33" s="72">
        <f t="shared" si="1"/>
        <v>212</v>
      </c>
      <c r="H33" s="73">
        <v>118</v>
      </c>
      <c r="I33" s="71">
        <v>71</v>
      </c>
      <c r="J33" s="71">
        <v>151</v>
      </c>
      <c r="K33" s="71">
        <v>108</v>
      </c>
      <c r="L33" s="71">
        <v>58</v>
      </c>
      <c r="M33" s="71">
        <v>32</v>
      </c>
      <c r="N33" s="71">
        <v>1</v>
      </c>
      <c r="O33" s="72">
        <v>1</v>
      </c>
    </row>
    <row r="34" spans="2:15" x14ac:dyDescent="0.15">
      <c r="B34" s="295"/>
      <c r="C34" s="299"/>
      <c r="D34" s="34" t="s">
        <v>13</v>
      </c>
      <c r="E34" s="70">
        <f t="shared" si="0"/>
        <v>12165</v>
      </c>
      <c r="F34" s="71">
        <f t="shared" si="1"/>
        <v>7369</v>
      </c>
      <c r="G34" s="72">
        <f t="shared" si="1"/>
        <v>4796</v>
      </c>
      <c r="H34" s="73">
        <f>SUM(H25:H33)</f>
        <v>3286</v>
      </c>
      <c r="I34" s="73">
        <f t="shared" ref="I34:O34" si="3">SUM(I25:I33)</f>
        <v>2253</v>
      </c>
      <c r="J34" s="73">
        <f t="shared" si="3"/>
        <v>3072</v>
      </c>
      <c r="K34" s="73">
        <f t="shared" si="3"/>
        <v>1964</v>
      </c>
      <c r="L34" s="73">
        <f t="shared" si="3"/>
        <v>1008</v>
      </c>
      <c r="M34" s="73">
        <f t="shared" si="3"/>
        <v>572</v>
      </c>
      <c r="N34" s="73">
        <f t="shared" si="3"/>
        <v>3</v>
      </c>
      <c r="O34" s="135">
        <f t="shared" si="3"/>
        <v>7</v>
      </c>
    </row>
    <row r="35" spans="2:15" ht="13.5" customHeight="1" x14ac:dyDescent="0.15">
      <c r="B35" s="295"/>
      <c r="C35" s="300" t="s">
        <v>62</v>
      </c>
      <c r="D35" s="35" t="s">
        <v>54</v>
      </c>
      <c r="E35" s="70">
        <f t="shared" si="0"/>
        <v>133</v>
      </c>
      <c r="F35" s="71">
        <f t="shared" si="1"/>
        <v>96</v>
      </c>
      <c r="G35" s="72">
        <f t="shared" si="1"/>
        <v>37</v>
      </c>
      <c r="H35" s="73">
        <v>30</v>
      </c>
      <c r="I35" s="71">
        <v>11</v>
      </c>
      <c r="J35" s="71">
        <v>39</v>
      </c>
      <c r="K35" s="71">
        <v>15</v>
      </c>
      <c r="L35" s="71">
        <v>27</v>
      </c>
      <c r="M35" s="71">
        <v>11</v>
      </c>
      <c r="N35" s="71">
        <v>0</v>
      </c>
      <c r="O35" s="72">
        <v>0</v>
      </c>
    </row>
    <row r="36" spans="2:15" x14ac:dyDescent="0.15">
      <c r="B36" s="295"/>
      <c r="C36" s="300"/>
      <c r="D36" s="166" t="s">
        <v>55</v>
      </c>
      <c r="E36" s="70">
        <f t="shared" si="0"/>
        <v>2</v>
      </c>
      <c r="F36" s="71">
        <f t="shared" si="1"/>
        <v>2</v>
      </c>
      <c r="G36" s="72">
        <f t="shared" si="1"/>
        <v>0</v>
      </c>
      <c r="H36" s="73">
        <v>1</v>
      </c>
      <c r="I36" s="71">
        <v>0</v>
      </c>
      <c r="J36" s="71">
        <v>1</v>
      </c>
      <c r="K36" s="71">
        <v>0</v>
      </c>
      <c r="L36" s="71">
        <v>0</v>
      </c>
      <c r="M36" s="71">
        <v>0</v>
      </c>
      <c r="N36" s="71">
        <v>0</v>
      </c>
      <c r="O36" s="72">
        <v>0</v>
      </c>
    </row>
    <row r="37" spans="2:15" x14ac:dyDescent="0.15">
      <c r="B37" s="295"/>
      <c r="C37" s="300"/>
      <c r="D37" s="166" t="s">
        <v>56</v>
      </c>
      <c r="E37" s="70">
        <f t="shared" si="0"/>
        <v>15</v>
      </c>
      <c r="F37" s="71">
        <f t="shared" si="1"/>
        <v>14</v>
      </c>
      <c r="G37" s="72">
        <f t="shared" si="1"/>
        <v>1</v>
      </c>
      <c r="H37" s="73">
        <v>5</v>
      </c>
      <c r="I37" s="71">
        <v>1</v>
      </c>
      <c r="J37" s="71">
        <v>5</v>
      </c>
      <c r="K37" s="71">
        <v>0</v>
      </c>
      <c r="L37" s="71">
        <v>4</v>
      </c>
      <c r="M37" s="71">
        <v>0</v>
      </c>
      <c r="N37" s="71">
        <v>0</v>
      </c>
      <c r="O37" s="72">
        <v>0</v>
      </c>
    </row>
    <row r="38" spans="2:15" x14ac:dyDescent="0.15">
      <c r="B38" s="295"/>
      <c r="C38" s="300"/>
      <c r="D38" s="166" t="s">
        <v>57</v>
      </c>
      <c r="E38" s="70">
        <f t="shared" si="0"/>
        <v>555</v>
      </c>
      <c r="F38" s="71">
        <f t="shared" si="1"/>
        <v>350</v>
      </c>
      <c r="G38" s="72">
        <f t="shared" si="1"/>
        <v>205</v>
      </c>
      <c r="H38" s="73">
        <v>156</v>
      </c>
      <c r="I38" s="71">
        <v>91</v>
      </c>
      <c r="J38" s="71">
        <v>140</v>
      </c>
      <c r="K38" s="71">
        <v>87</v>
      </c>
      <c r="L38" s="71">
        <v>54</v>
      </c>
      <c r="M38" s="71">
        <v>27</v>
      </c>
      <c r="N38" s="71">
        <v>0</v>
      </c>
      <c r="O38" s="72">
        <v>0</v>
      </c>
    </row>
    <row r="39" spans="2:15" x14ac:dyDescent="0.15">
      <c r="B39" s="295"/>
      <c r="C39" s="300"/>
      <c r="D39" s="166" t="s">
        <v>58</v>
      </c>
      <c r="E39" s="70">
        <f t="shared" si="0"/>
        <v>705</v>
      </c>
      <c r="F39" s="71">
        <f t="shared" si="1"/>
        <v>398</v>
      </c>
      <c r="G39" s="72">
        <f t="shared" si="1"/>
        <v>307</v>
      </c>
      <c r="H39" s="73">
        <v>174</v>
      </c>
      <c r="I39" s="71">
        <v>144</v>
      </c>
      <c r="J39" s="71">
        <v>161</v>
      </c>
      <c r="K39" s="71">
        <v>115</v>
      </c>
      <c r="L39" s="71">
        <v>60</v>
      </c>
      <c r="M39" s="71">
        <v>48</v>
      </c>
      <c r="N39" s="71">
        <v>3</v>
      </c>
      <c r="O39" s="72">
        <v>0</v>
      </c>
    </row>
    <row r="40" spans="2:15" x14ac:dyDescent="0.15">
      <c r="B40" s="295"/>
      <c r="C40" s="300"/>
      <c r="D40" s="166" t="s">
        <v>59</v>
      </c>
      <c r="E40" s="70">
        <f t="shared" si="0"/>
        <v>916</v>
      </c>
      <c r="F40" s="71">
        <f t="shared" si="1"/>
        <v>512</v>
      </c>
      <c r="G40" s="72">
        <f t="shared" si="1"/>
        <v>404</v>
      </c>
      <c r="H40" s="73">
        <v>241</v>
      </c>
      <c r="I40" s="71">
        <v>170</v>
      </c>
      <c r="J40" s="71">
        <v>200</v>
      </c>
      <c r="K40" s="71">
        <v>158</v>
      </c>
      <c r="L40" s="71">
        <v>71</v>
      </c>
      <c r="M40" s="71">
        <v>76</v>
      </c>
      <c r="N40" s="71">
        <v>0</v>
      </c>
      <c r="O40" s="72">
        <v>0</v>
      </c>
    </row>
    <row r="41" spans="2:15" x14ac:dyDescent="0.15">
      <c r="B41" s="295"/>
      <c r="C41" s="300"/>
      <c r="D41" s="166" t="s">
        <v>60</v>
      </c>
      <c r="E41" s="70">
        <f t="shared" si="0"/>
        <v>301</v>
      </c>
      <c r="F41" s="71">
        <f t="shared" si="1"/>
        <v>203</v>
      </c>
      <c r="G41" s="72">
        <f t="shared" si="1"/>
        <v>98</v>
      </c>
      <c r="H41" s="73">
        <v>73</v>
      </c>
      <c r="I41" s="71">
        <v>46</v>
      </c>
      <c r="J41" s="71">
        <v>86</v>
      </c>
      <c r="K41" s="71">
        <v>29</v>
      </c>
      <c r="L41" s="71">
        <v>44</v>
      </c>
      <c r="M41" s="71">
        <v>23</v>
      </c>
      <c r="N41" s="71">
        <v>0</v>
      </c>
      <c r="O41" s="72">
        <v>0</v>
      </c>
    </row>
    <row r="42" spans="2:15" x14ac:dyDescent="0.15">
      <c r="B42" s="295"/>
      <c r="C42" s="300"/>
      <c r="D42" s="166" t="s">
        <v>61</v>
      </c>
      <c r="E42" s="70">
        <f t="shared" si="0"/>
        <v>4</v>
      </c>
      <c r="F42" s="71">
        <f t="shared" si="1"/>
        <v>3</v>
      </c>
      <c r="G42" s="72">
        <f t="shared" si="1"/>
        <v>1</v>
      </c>
      <c r="H42" s="73">
        <v>1</v>
      </c>
      <c r="I42" s="71">
        <v>0</v>
      </c>
      <c r="J42" s="71">
        <v>2</v>
      </c>
      <c r="K42" s="71">
        <v>1</v>
      </c>
      <c r="L42" s="71">
        <v>0</v>
      </c>
      <c r="M42" s="71">
        <v>0</v>
      </c>
      <c r="N42" s="71">
        <v>0</v>
      </c>
      <c r="O42" s="72">
        <v>0</v>
      </c>
    </row>
    <row r="43" spans="2:15" x14ac:dyDescent="0.15">
      <c r="B43" s="295"/>
      <c r="C43" s="300"/>
      <c r="D43" s="166" t="s">
        <v>29</v>
      </c>
      <c r="E43" s="70">
        <f t="shared" si="0"/>
        <v>350</v>
      </c>
      <c r="F43" s="71">
        <f t="shared" si="1"/>
        <v>214</v>
      </c>
      <c r="G43" s="72">
        <f t="shared" si="1"/>
        <v>136</v>
      </c>
      <c r="H43" s="73">
        <v>77</v>
      </c>
      <c r="I43" s="71">
        <v>59</v>
      </c>
      <c r="J43" s="71">
        <v>86</v>
      </c>
      <c r="K43" s="71">
        <v>52</v>
      </c>
      <c r="L43" s="71">
        <v>49</v>
      </c>
      <c r="M43" s="71">
        <v>25</v>
      </c>
      <c r="N43" s="71">
        <v>2</v>
      </c>
      <c r="O43" s="72">
        <v>0</v>
      </c>
    </row>
    <row r="44" spans="2:15" x14ac:dyDescent="0.15">
      <c r="B44" s="295"/>
      <c r="C44" s="300"/>
      <c r="D44" s="36" t="s">
        <v>13</v>
      </c>
      <c r="E44" s="70">
        <f>SUM(F44:G44)</f>
        <v>2981</v>
      </c>
      <c r="F44" s="71">
        <f>SUM(H44+J44+L44+N44)</f>
        <v>1792</v>
      </c>
      <c r="G44" s="72">
        <f>SUM(I44+K44+M44+O44)</f>
        <v>1189</v>
      </c>
      <c r="H44" s="79">
        <f>SUM(H35:H43)</f>
        <v>758</v>
      </c>
      <c r="I44" s="79">
        <f>SUM(I35:I43)</f>
        <v>522</v>
      </c>
      <c r="J44" s="79">
        <f t="shared" ref="J44:N44" si="4">SUM(J35:J43)</f>
        <v>720</v>
      </c>
      <c r="K44" s="79">
        <f t="shared" si="4"/>
        <v>457</v>
      </c>
      <c r="L44" s="79">
        <f t="shared" si="4"/>
        <v>309</v>
      </c>
      <c r="M44" s="79">
        <f t="shared" si="4"/>
        <v>210</v>
      </c>
      <c r="N44" s="79">
        <f t="shared" si="4"/>
        <v>5</v>
      </c>
      <c r="O44" s="72">
        <f>SUM(O35:O43)</f>
        <v>0</v>
      </c>
    </row>
    <row r="45" spans="2:15" ht="14.25" thickBot="1" x14ac:dyDescent="0.2">
      <c r="B45" s="296"/>
      <c r="C45" s="292" t="s">
        <v>63</v>
      </c>
      <c r="D45" s="293"/>
      <c r="E45" s="74">
        <f>SUM(F45:G45)</f>
        <v>17828</v>
      </c>
      <c r="F45" s="75">
        <f>SUM(H45+J45+L45+N45)</f>
        <v>10661</v>
      </c>
      <c r="G45" s="76">
        <f t="shared" ref="G45" si="5">SUM(I45+K45+M45+O45)</f>
        <v>7167</v>
      </c>
      <c r="H45" s="77">
        <f>SUM(H19+H20+H21+H22+H23+H24+H34+H44)</f>
        <v>4692</v>
      </c>
      <c r="I45" s="77">
        <f t="shared" ref="I45:O45" si="6">SUM(I19+I20+I21+I22+I23+I24+I34+I44)</f>
        <v>3255</v>
      </c>
      <c r="J45" s="77">
        <f t="shared" si="6"/>
        <v>4365</v>
      </c>
      <c r="K45" s="77">
        <f t="shared" si="6"/>
        <v>2905</v>
      </c>
      <c r="L45" s="77">
        <f t="shared" si="6"/>
        <v>1592</v>
      </c>
      <c r="M45" s="77">
        <f t="shared" si="6"/>
        <v>999</v>
      </c>
      <c r="N45" s="77">
        <f t="shared" si="6"/>
        <v>12</v>
      </c>
      <c r="O45" s="136">
        <f t="shared" si="6"/>
        <v>8</v>
      </c>
    </row>
    <row r="46" spans="2:15" ht="14.25" thickBot="1" x14ac:dyDescent="0.2">
      <c r="B46" s="289" t="s">
        <v>64</v>
      </c>
      <c r="C46" s="290"/>
      <c r="D46" s="291"/>
      <c r="E46" s="139">
        <f t="shared" si="0"/>
        <v>189951</v>
      </c>
      <c r="F46" s="133">
        <f>SUM(H46+J46+L46+N46)</f>
        <v>117656</v>
      </c>
      <c r="G46" s="140">
        <f>SUM(I46+K46+M46+O46)</f>
        <v>72295</v>
      </c>
      <c r="H46" s="81">
        <f>H18+H45</f>
        <v>48644</v>
      </c>
      <c r="I46" s="81">
        <f t="shared" ref="I46:O46" si="7">I18+I45</f>
        <v>31099</v>
      </c>
      <c r="J46" s="81">
        <f t="shared" si="7"/>
        <v>45876</v>
      </c>
      <c r="K46" s="81">
        <f t="shared" si="7"/>
        <v>27312</v>
      </c>
      <c r="L46" s="81">
        <f t="shared" si="7"/>
        <v>23027</v>
      </c>
      <c r="M46" s="81">
        <f t="shared" si="7"/>
        <v>13824</v>
      </c>
      <c r="N46" s="81">
        <f t="shared" si="7"/>
        <v>109</v>
      </c>
      <c r="O46" s="147">
        <f t="shared" si="7"/>
        <v>60</v>
      </c>
    </row>
    <row r="48" spans="2:15" x14ac:dyDescent="0.15">
      <c r="E48" s="48"/>
    </row>
  </sheetData>
  <mergeCells count="33">
    <mergeCell ref="N2:O2"/>
    <mergeCell ref="B2:D3"/>
    <mergeCell ref="E2:G2"/>
    <mergeCell ref="H2:I2"/>
    <mergeCell ref="J2:K2"/>
    <mergeCell ref="L2:M2"/>
    <mergeCell ref="C18:D18"/>
    <mergeCell ref="B4:B18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46:D46"/>
    <mergeCell ref="B19:B45"/>
    <mergeCell ref="C19:D19"/>
    <mergeCell ref="C20:D20"/>
    <mergeCell ref="C21:D21"/>
    <mergeCell ref="C22:D22"/>
    <mergeCell ref="C23:D23"/>
    <mergeCell ref="C24:D24"/>
    <mergeCell ref="C25:C34"/>
    <mergeCell ref="C35:C44"/>
    <mergeCell ref="C45:D45"/>
  </mergeCells>
  <phoneticPr fontId="1"/>
  <pageMargins left="0" right="0" top="0.15748031496062992" bottom="0.15748031496062992" header="0.31496062992125984" footer="0.31496062992125984"/>
  <pageSetup paperSize="8" scale="1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zoomScaleNormal="100" zoomScaleSheetLayoutView="75" workbookViewId="0">
      <selection activeCell="G18" sqref="G18"/>
    </sheetView>
  </sheetViews>
  <sheetFormatPr defaultColWidth="9" defaultRowHeight="13.5" x14ac:dyDescent="0.15"/>
  <cols>
    <col min="1" max="1" width="2.625" style="47" customWidth="1"/>
    <col min="2" max="2" width="2.875" style="334" bestFit="1" customWidth="1"/>
    <col min="3" max="3" width="15.5" style="334" bestFit="1" customWidth="1"/>
    <col min="4" max="6" width="9" style="334"/>
    <col min="7" max="16384" width="9" style="47"/>
  </cols>
  <sheetData>
    <row r="1" spans="2:16" ht="14.25" thickBot="1" x14ac:dyDescent="0.2">
      <c r="B1" s="334" t="s">
        <v>132</v>
      </c>
      <c r="P1" s="164"/>
    </row>
    <row r="2" spans="2:16" ht="13.5" customHeight="1" x14ac:dyDescent="0.15">
      <c r="B2" s="351" t="s">
        <v>75</v>
      </c>
      <c r="C2" s="352"/>
      <c r="D2" s="353" t="s">
        <v>122</v>
      </c>
      <c r="E2" s="354"/>
      <c r="F2" s="355"/>
      <c r="G2" s="241" t="s">
        <v>93</v>
      </c>
      <c r="H2" s="231"/>
      <c r="I2" s="230" t="s">
        <v>94</v>
      </c>
      <c r="J2" s="231"/>
      <c r="K2" s="230" t="s">
        <v>95</v>
      </c>
      <c r="L2" s="231"/>
      <c r="M2" s="230" t="s">
        <v>96</v>
      </c>
      <c r="N2" s="231"/>
      <c r="O2" s="230" t="s">
        <v>97</v>
      </c>
      <c r="P2" s="232"/>
    </row>
    <row r="3" spans="2:16" ht="14.25" thickBot="1" x14ac:dyDescent="0.2">
      <c r="B3" s="356"/>
      <c r="C3" s="357"/>
      <c r="D3" s="335" t="s">
        <v>0</v>
      </c>
      <c r="E3" s="358" t="s">
        <v>1</v>
      </c>
      <c r="F3" s="359" t="s">
        <v>2</v>
      </c>
      <c r="G3" s="154" t="s">
        <v>1</v>
      </c>
      <c r="H3" s="1" t="s">
        <v>2</v>
      </c>
      <c r="I3" s="50" t="s">
        <v>1</v>
      </c>
      <c r="J3" s="1" t="s">
        <v>2</v>
      </c>
      <c r="K3" s="50" t="s">
        <v>1</v>
      </c>
      <c r="L3" s="1" t="s">
        <v>2</v>
      </c>
      <c r="M3" s="50" t="s">
        <v>1</v>
      </c>
      <c r="N3" s="1" t="s">
        <v>2</v>
      </c>
      <c r="O3" s="30" t="s">
        <v>1</v>
      </c>
      <c r="P3" s="3" t="s">
        <v>2</v>
      </c>
    </row>
    <row r="4" spans="2:16" ht="14.25" thickBot="1" x14ac:dyDescent="0.2">
      <c r="B4" s="360" t="s">
        <v>99</v>
      </c>
      <c r="C4" s="361"/>
      <c r="D4" s="336">
        <f>SUM(E4:F4)</f>
        <v>53</v>
      </c>
      <c r="E4" s="195">
        <f>G4+I4+K4+M4+O4</f>
        <v>49</v>
      </c>
      <c r="F4" s="196">
        <f>H4+J4+L4+N4+P4</f>
        <v>4</v>
      </c>
      <c r="G4" s="206">
        <v>14</v>
      </c>
      <c r="H4" s="204">
        <v>1</v>
      </c>
      <c r="I4" s="204">
        <v>12</v>
      </c>
      <c r="J4" s="204">
        <v>0</v>
      </c>
      <c r="K4" s="204">
        <v>10</v>
      </c>
      <c r="L4" s="204">
        <v>1</v>
      </c>
      <c r="M4" s="204">
        <v>8</v>
      </c>
      <c r="N4" s="204">
        <v>1</v>
      </c>
      <c r="O4" s="204">
        <v>5</v>
      </c>
      <c r="P4" s="205">
        <v>1</v>
      </c>
    </row>
    <row r="5" spans="2:16" ht="13.5" customHeight="1" x14ac:dyDescent="0.15">
      <c r="B5" s="342" t="s">
        <v>4</v>
      </c>
      <c r="C5" s="343" t="s">
        <v>100</v>
      </c>
      <c r="D5" s="350">
        <f t="shared" ref="D5:D34" si="0">SUM(E5:F5)</f>
        <v>17</v>
      </c>
      <c r="E5" s="362">
        <f t="shared" ref="E5:E34" si="1">G5+I5+K5+M5+O5</f>
        <v>14</v>
      </c>
      <c r="F5" s="363">
        <f t="shared" ref="F5:F34" si="2">H5+J5+L5+N5+P5</f>
        <v>3</v>
      </c>
      <c r="G5" s="209">
        <v>6</v>
      </c>
      <c r="H5" s="207">
        <v>1</v>
      </c>
      <c r="I5" s="207">
        <v>7</v>
      </c>
      <c r="J5" s="207">
        <v>1</v>
      </c>
      <c r="K5" s="207">
        <v>1</v>
      </c>
      <c r="L5" s="207">
        <v>1</v>
      </c>
      <c r="M5" s="207">
        <v>0</v>
      </c>
      <c r="N5" s="207">
        <v>0</v>
      </c>
      <c r="O5" s="207">
        <v>0</v>
      </c>
      <c r="P5" s="208">
        <v>0</v>
      </c>
    </row>
    <row r="6" spans="2:16" x14ac:dyDescent="0.15">
      <c r="B6" s="344"/>
      <c r="C6" s="345" t="s">
        <v>101</v>
      </c>
      <c r="D6" s="338">
        <f t="shared" si="0"/>
        <v>47</v>
      </c>
      <c r="E6" s="364">
        <f t="shared" si="1"/>
        <v>39</v>
      </c>
      <c r="F6" s="365">
        <f t="shared" si="2"/>
        <v>8</v>
      </c>
      <c r="G6" s="212">
        <v>17</v>
      </c>
      <c r="H6" s="210">
        <v>0</v>
      </c>
      <c r="I6" s="210">
        <v>10</v>
      </c>
      <c r="J6" s="210">
        <v>1</v>
      </c>
      <c r="K6" s="210">
        <v>6</v>
      </c>
      <c r="L6" s="210">
        <v>2</v>
      </c>
      <c r="M6" s="210">
        <v>4</v>
      </c>
      <c r="N6" s="210">
        <v>4</v>
      </c>
      <c r="O6" s="210">
        <v>2</v>
      </c>
      <c r="P6" s="211">
        <v>1</v>
      </c>
    </row>
    <row r="7" spans="2:16" x14ac:dyDescent="0.15">
      <c r="B7" s="344"/>
      <c r="C7" s="345" t="s">
        <v>102</v>
      </c>
      <c r="D7" s="338">
        <f t="shared" si="0"/>
        <v>5</v>
      </c>
      <c r="E7" s="364">
        <f t="shared" si="1"/>
        <v>5</v>
      </c>
      <c r="F7" s="365">
        <f t="shared" si="2"/>
        <v>0</v>
      </c>
      <c r="G7" s="212">
        <v>1</v>
      </c>
      <c r="H7" s="210">
        <v>0</v>
      </c>
      <c r="I7" s="210">
        <v>0</v>
      </c>
      <c r="J7" s="210">
        <v>0</v>
      </c>
      <c r="K7" s="210">
        <v>3</v>
      </c>
      <c r="L7" s="210">
        <v>0</v>
      </c>
      <c r="M7" s="210">
        <v>1</v>
      </c>
      <c r="N7" s="210">
        <v>0</v>
      </c>
      <c r="O7" s="210">
        <v>0</v>
      </c>
      <c r="P7" s="211">
        <v>0</v>
      </c>
    </row>
    <row r="8" spans="2:16" x14ac:dyDescent="0.15">
      <c r="B8" s="344"/>
      <c r="C8" s="345" t="s">
        <v>103</v>
      </c>
      <c r="D8" s="338">
        <f t="shared" si="0"/>
        <v>0</v>
      </c>
      <c r="E8" s="364">
        <f t="shared" si="1"/>
        <v>0</v>
      </c>
      <c r="F8" s="365">
        <f t="shared" si="2"/>
        <v>0</v>
      </c>
      <c r="G8" s="212">
        <v>0</v>
      </c>
      <c r="H8" s="210">
        <v>0</v>
      </c>
      <c r="I8" s="210">
        <v>0</v>
      </c>
      <c r="J8" s="210">
        <v>0</v>
      </c>
      <c r="K8" s="210">
        <v>0</v>
      </c>
      <c r="L8" s="210">
        <v>0</v>
      </c>
      <c r="M8" s="210">
        <v>0</v>
      </c>
      <c r="N8" s="210">
        <v>0</v>
      </c>
      <c r="O8" s="210">
        <v>0</v>
      </c>
      <c r="P8" s="211">
        <v>0</v>
      </c>
    </row>
    <row r="9" spans="2:16" x14ac:dyDescent="0.15">
      <c r="B9" s="344"/>
      <c r="C9" s="345" t="s">
        <v>104</v>
      </c>
      <c r="D9" s="338">
        <f t="shared" si="0"/>
        <v>13</v>
      </c>
      <c r="E9" s="364">
        <f t="shared" si="1"/>
        <v>12</v>
      </c>
      <c r="F9" s="365">
        <f t="shared" si="2"/>
        <v>1</v>
      </c>
      <c r="G9" s="212">
        <v>2</v>
      </c>
      <c r="H9" s="210">
        <v>0</v>
      </c>
      <c r="I9" s="210">
        <v>3</v>
      </c>
      <c r="J9" s="210">
        <v>0</v>
      </c>
      <c r="K9" s="210">
        <v>3</v>
      </c>
      <c r="L9" s="210">
        <v>0</v>
      </c>
      <c r="M9" s="210">
        <v>2</v>
      </c>
      <c r="N9" s="210">
        <v>0</v>
      </c>
      <c r="O9" s="210">
        <v>2</v>
      </c>
      <c r="P9" s="211">
        <v>1</v>
      </c>
    </row>
    <row r="10" spans="2:16" x14ac:dyDescent="0.15">
      <c r="B10" s="344"/>
      <c r="C10" s="345" t="s">
        <v>105</v>
      </c>
      <c r="D10" s="338">
        <f t="shared" si="0"/>
        <v>8</v>
      </c>
      <c r="E10" s="364">
        <f t="shared" si="1"/>
        <v>7</v>
      </c>
      <c r="F10" s="365">
        <f t="shared" si="2"/>
        <v>1</v>
      </c>
      <c r="G10" s="212">
        <v>3</v>
      </c>
      <c r="H10" s="210">
        <v>1</v>
      </c>
      <c r="I10" s="210">
        <v>1</v>
      </c>
      <c r="J10" s="210">
        <v>0</v>
      </c>
      <c r="K10" s="210">
        <v>2</v>
      </c>
      <c r="L10" s="210">
        <v>0</v>
      </c>
      <c r="M10" s="210">
        <v>0</v>
      </c>
      <c r="N10" s="210">
        <v>0</v>
      </c>
      <c r="O10" s="210">
        <v>1</v>
      </c>
      <c r="P10" s="211">
        <v>0</v>
      </c>
    </row>
    <row r="11" spans="2:16" x14ac:dyDescent="0.15">
      <c r="B11" s="344"/>
      <c r="C11" s="345" t="s">
        <v>106</v>
      </c>
      <c r="D11" s="338">
        <f t="shared" si="0"/>
        <v>17</v>
      </c>
      <c r="E11" s="364">
        <f t="shared" si="1"/>
        <v>15</v>
      </c>
      <c r="F11" s="365">
        <f t="shared" si="2"/>
        <v>2</v>
      </c>
      <c r="G11" s="212">
        <v>6</v>
      </c>
      <c r="H11" s="210">
        <v>1</v>
      </c>
      <c r="I11" s="210">
        <v>3</v>
      </c>
      <c r="J11" s="210">
        <v>1</v>
      </c>
      <c r="K11" s="210">
        <v>1</v>
      </c>
      <c r="L11" s="210">
        <v>0</v>
      </c>
      <c r="M11" s="210">
        <v>4</v>
      </c>
      <c r="N11" s="210">
        <v>0</v>
      </c>
      <c r="O11" s="210">
        <v>1</v>
      </c>
      <c r="P11" s="211">
        <v>0</v>
      </c>
    </row>
    <row r="12" spans="2:16" x14ac:dyDescent="0.15">
      <c r="B12" s="344"/>
      <c r="C12" s="345" t="s">
        <v>107</v>
      </c>
      <c r="D12" s="338">
        <f t="shared" si="0"/>
        <v>14</v>
      </c>
      <c r="E12" s="364">
        <f t="shared" si="1"/>
        <v>12</v>
      </c>
      <c r="F12" s="365">
        <f t="shared" si="2"/>
        <v>2</v>
      </c>
      <c r="G12" s="212">
        <v>3</v>
      </c>
      <c r="H12" s="210">
        <v>2</v>
      </c>
      <c r="I12" s="210">
        <v>2</v>
      </c>
      <c r="J12" s="210">
        <v>0</v>
      </c>
      <c r="K12" s="210">
        <v>2</v>
      </c>
      <c r="L12" s="210">
        <v>0</v>
      </c>
      <c r="M12" s="210">
        <v>4</v>
      </c>
      <c r="N12" s="210">
        <v>0</v>
      </c>
      <c r="O12" s="210">
        <v>1</v>
      </c>
      <c r="P12" s="211">
        <v>0</v>
      </c>
    </row>
    <row r="13" spans="2:16" ht="14.25" thickBot="1" x14ac:dyDescent="0.2">
      <c r="B13" s="346"/>
      <c r="C13" s="347" t="s">
        <v>13</v>
      </c>
      <c r="D13" s="339">
        <f>SUM(E13:F13)</f>
        <v>121</v>
      </c>
      <c r="E13" s="198">
        <f>G13+I13+K13+M13+O13</f>
        <v>104</v>
      </c>
      <c r="F13" s="199">
        <f>H13+J13+L13+N13+P13</f>
        <v>17</v>
      </c>
      <c r="G13" s="54">
        <f>SUM(G5:G12)</f>
        <v>38</v>
      </c>
      <c r="H13" s="52">
        <f>SUM(H5:H12)</f>
        <v>5</v>
      </c>
      <c r="I13" s="52">
        <f t="shared" ref="I13:P13" si="3">SUM(I5:I12)</f>
        <v>26</v>
      </c>
      <c r="J13" s="52">
        <f t="shared" si="3"/>
        <v>3</v>
      </c>
      <c r="K13" s="52">
        <f>SUM(K5:K12)</f>
        <v>18</v>
      </c>
      <c r="L13" s="52">
        <f t="shared" si="3"/>
        <v>3</v>
      </c>
      <c r="M13" s="52">
        <f t="shared" si="3"/>
        <v>15</v>
      </c>
      <c r="N13" s="52">
        <f t="shared" si="3"/>
        <v>4</v>
      </c>
      <c r="O13" s="52">
        <f t="shared" si="3"/>
        <v>7</v>
      </c>
      <c r="P13" s="53">
        <f t="shared" si="3"/>
        <v>2</v>
      </c>
    </row>
    <row r="14" spans="2:16" ht="13.5" customHeight="1" x14ac:dyDescent="0.15">
      <c r="B14" s="344" t="s">
        <v>108</v>
      </c>
      <c r="C14" s="341" t="s">
        <v>141</v>
      </c>
      <c r="D14" s="337">
        <f t="shared" si="0"/>
        <v>9</v>
      </c>
      <c r="E14" s="362">
        <f t="shared" si="1"/>
        <v>9</v>
      </c>
      <c r="F14" s="363">
        <f t="shared" si="2"/>
        <v>0</v>
      </c>
      <c r="G14" s="209">
        <v>4</v>
      </c>
      <c r="H14" s="207">
        <v>0</v>
      </c>
      <c r="I14" s="207">
        <v>1</v>
      </c>
      <c r="J14" s="207">
        <v>0</v>
      </c>
      <c r="K14" s="207">
        <v>3</v>
      </c>
      <c r="L14" s="207">
        <v>0</v>
      </c>
      <c r="M14" s="207">
        <v>0</v>
      </c>
      <c r="N14" s="207">
        <v>0</v>
      </c>
      <c r="O14" s="207">
        <v>1</v>
      </c>
      <c r="P14" s="208">
        <v>0</v>
      </c>
    </row>
    <row r="15" spans="2:16" x14ac:dyDescent="0.15">
      <c r="B15" s="344"/>
      <c r="C15" s="345" t="s">
        <v>109</v>
      </c>
      <c r="D15" s="338">
        <f t="shared" si="0"/>
        <v>37</v>
      </c>
      <c r="E15" s="364">
        <f t="shared" si="1"/>
        <v>35</v>
      </c>
      <c r="F15" s="365">
        <f t="shared" si="2"/>
        <v>2</v>
      </c>
      <c r="G15" s="212">
        <v>10</v>
      </c>
      <c r="H15" s="210">
        <v>1</v>
      </c>
      <c r="I15" s="210">
        <v>8</v>
      </c>
      <c r="J15" s="210">
        <v>1</v>
      </c>
      <c r="K15" s="210">
        <v>10</v>
      </c>
      <c r="L15" s="210">
        <v>0</v>
      </c>
      <c r="M15" s="210">
        <v>5</v>
      </c>
      <c r="N15" s="210">
        <v>0</v>
      </c>
      <c r="O15" s="210">
        <v>2</v>
      </c>
      <c r="P15" s="211">
        <v>0</v>
      </c>
    </row>
    <row r="16" spans="2:16" x14ac:dyDescent="0.15">
      <c r="B16" s="344"/>
      <c r="C16" s="345" t="s">
        <v>65</v>
      </c>
      <c r="D16" s="338">
        <f t="shared" si="0"/>
        <v>15</v>
      </c>
      <c r="E16" s="366">
        <f t="shared" si="1"/>
        <v>13</v>
      </c>
      <c r="F16" s="367">
        <f t="shared" si="2"/>
        <v>2</v>
      </c>
      <c r="G16" s="212">
        <v>2</v>
      </c>
      <c r="H16" s="210">
        <v>0</v>
      </c>
      <c r="I16" s="210">
        <v>3</v>
      </c>
      <c r="J16" s="210">
        <v>2</v>
      </c>
      <c r="K16" s="210">
        <v>4</v>
      </c>
      <c r="L16" s="210">
        <v>0</v>
      </c>
      <c r="M16" s="210">
        <v>2</v>
      </c>
      <c r="N16" s="210">
        <v>0</v>
      </c>
      <c r="O16" s="210">
        <v>2</v>
      </c>
      <c r="P16" s="211">
        <v>0</v>
      </c>
    </row>
    <row r="17" spans="2:16" x14ac:dyDescent="0.15">
      <c r="B17" s="344"/>
      <c r="C17" s="345" t="s">
        <v>66</v>
      </c>
      <c r="D17" s="338">
        <f t="shared" si="0"/>
        <v>2</v>
      </c>
      <c r="E17" s="364">
        <f t="shared" si="1"/>
        <v>2</v>
      </c>
      <c r="F17" s="365">
        <f t="shared" si="2"/>
        <v>0</v>
      </c>
      <c r="G17" s="212">
        <v>0</v>
      </c>
      <c r="H17" s="210">
        <v>0</v>
      </c>
      <c r="I17" s="210">
        <v>2</v>
      </c>
      <c r="J17" s="210">
        <v>0</v>
      </c>
      <c r="K17" s="210">
        <v>0</v>
      </c>
      <c r="L17" s="210">
        <v>0</v>
      </c>
      <c r="M17" s="210">
        <v>0</v>
      </c>
      <c r="N17" s="210">
        <v>0</v>
      </c>
      <c r="O17" s="210">
        <v>0</v>
      </c>
      <c r="P17" s="211">
        <v>0</v>
      </c>
    </row>
    <row r="18" spans="2:16" x14ac:dyDescent="0.15">
      <c r="B18" s="344"/>
      <c r="C18" s="345" t="s">
        <v>110</v>
      </c>
      <c r="D18" s="338">
        <f t="shared" si="0"/>
        <v>4</v>
      </c>
      <c r="E18" s="364">
        <f t="shared" si="1"/>
        <v>2</v>
      </c>
      <c r="F18" s="365">
        <f t="shared" si="2"/>
        <v>2</v>
      </c>
      <c r="G18" s="212">
        <v>0</v>
      </c>
      <c r="H18" s="210">
        <v>0</v>
      </c>
      <c r="I18" s="210">
        <v>0</v>
      </c>
      <c r="J18" s="210">
        <v>1</v>
      </c>
      <c r="K18" s="210">
        <v>0</v>
      </c>
      <c r="L18" s="210">
        <v>1</v>
      </c>
      <c r="M18" s="210">
        <v>1</v>
      </c>
      <c r="N18" s="210">
        <v>0</v>
      </c>
      <c r="O18" s="210">
        <v>1</v>
      </c>
      <c r="P18" s="211">
        <v>0</v>
      </c>
    </row>
    <row r="19" spans="2:16" x14ac:dyDescent="0.15">
      <c r="B19" s="344"/>
      <c r="C19" s="345" t="s">
        <v>111</v>
      </c>
      <c r="D19" s="338">
        <f t="shared" si="0"/>
        <v>38</v>
      </c>
      <c r="E19" s="364">
        <f t="shared" si="1"/>
        <v>34</v>
      </c>
      <c r="F19" s="365">
        <f t="shared" si="2"/>
        <v>4</v>
      </c>
      <c r="G19" s="212">
        <v>9</v>
      </c>
      <c r="H19" s="210">
        <v>1</v>
      </c>
      <c r="I19" s="210">
        <v>12</v>
      </c>
      <c r="J19" s="210">
        <v>1</v>
      </c>
      <c r="K19" s="210">
        <v>10</v>
      </c>
      <c r="L19" s="210">
        <v>1</v>
      </c>
      <c r="M19" s="210">
        <v>2</v>
      </c>
      <c r="N19" s="210">
        <v>1</v>
      </c>
      <c r="O19" s="210">
        <v>1</v>
      </c>
      <c r="P19" s="211">
        <v>0</v>
      </c>
    </row>
    <row r="20" spans="2:16" x14ac:dyDescent="0.15">
      <c r="B20" s="344"/>
      <c r="C20" s="345" t="s">
        <v>112</v>
      </c>
      <c r="D20" s="338">
        <f t="shared" si="0"/>
        <v>6</v>
      </c>
      <c r="E20" s="366">
        <f t="shared" si="1"/>
        <v>5</v>
      </c>
      <c r="F20" s="367">
        <f t="shared" si="2"/>
        <v>1</v>
      </c>
      <c r="G20" s="212">
        <v>1</v>
      </c>
      <c r="H20" s="210">
        <v>0</v>
      </c>
      <c r="I20" s="210">
        <v>2</v>
      </c>
      <c r="J20" s="210">
        <v>0</v>
      </c>
      <c r="K20" s="210">
        <v>1</v>
      </c>
      <c r="L20" s="210">
        <v>0</v>
      </c>
      <c r="M20" s="210">
        <v>1</v>
      </c>
      <c r="N20" s="210">
        <v>1</v>
      </c>
      <c r="O20" s="210">
        <v>0</v>
      </c>
      <c r="P20" s="211">
        <v>0</v>
      </c>
    </row>
    <row r="21" spans="2:16" ht="14.25" thickBot="1" x14ac:dyDescent="0.2">
      <c r="B21" s="344"/>
      <c r="C21" s="348" t="s">
        <v>13</v>
      </c>
      <c r="D21" s="339">
        <f t="shared" si="0"/>
        <v>111</v>
      </c>
      <c r="E21" s="368">
        <f t="shared" si="1"/>
        <v>100</v>
      </c>
      <c r="F21" s="369">
        <f>H21+J21+L21+N21+P21</f>
        <v>11</v>
      </c>
      <c r="G21" s="54">
        <f>SUM(G14:G20)</f>
        <v>26</v>
      </c>
      <c r="H21" s="52">
        <f>SUM(H14:H20)</f>
        <v>2</v>
      </c>
      <c r="I21" s="52">
        <f>SUM(I14:I20)</f>
        <v>28</v>
      </c>
      <c r="J21" s="52">
        <f t="shared" ref="J21:P21" si="4">SUM(J14:J20)</f>
        <v>5</v>
      </c>
      <c r="K21" s="52">
        <f t="shared" si="4"/>
        <v>28</v>
      </c>
      <c r="L21" s="52">
        <f t="shared" si="4"/>
        <v>2</v>
      </c>
      <c r="M21" s="52">
        <f t="shared" si="4"/>
        <v>11</v>
      </c>
      <c r="N21" s="52">
        <f t="shared" si="4"/>
        <v>2</v>
      </c>
      <c r="O21" s="52">
        <f t="shared" si="4"/>
        <v>7</v>
      </c>
      <c r="P21" s="53">
        <f t="shared" si="4"/>
        <v>0</v>
      </c>
    </row>
    <row r="22" spans="2:16" ht="13.5" customHeight="1" x14ac:dyDescent="0.15">
      <c r="B22" s="342" t="s">
        <v>113</v>
      </c>
      <c r="C22" s="343" t="s">
        <v>114</v>
      </c>
      <c r="D22" s="337">
        <f t="shared" si="0"/>
        <v>7</v>
      </c>
      <c r="E22" s="366">
        <f t="shared" si="1"/>
        <v>7</v>
      </c>
      <c r="F22" s="367">
        <f t="shared" si="2"/>
        <v>0</v>
      </c>
      <c r="G22" s="209">
        <v>2</v>
      </c>
      <c r="H22" s="207">
        <v>0</v>
      </c>
      <c r="I22" s="207">
        <v>2</v>
      </c>
      <c r="J22" s="207">
        <v>0</v>
      </c>
      <c r="K22" s="207">
        <v>0</v>
      </c>
      <c r="L22" s="207">
        <v>0</v>
      </c>
      <c r="M22" s="207">
        <v>2</v>
      </c>
      <c r="N22" s="207">
        <v>0</v>
      </c>
      <c r="O22" s="207">
        <v>1</v>
      </c>
      <c r="P22" s="208">
        <v>0</v>
      </c>
    </row>
    <row r="23" spans="2:16" x14ac:dyDescent="0.15">
      <c r="B23" s="344"/>
      <c r="C23" s="345" t="s">
        <v>115</v>
      </c>
      <c r="D23" s="338">
        <f t="shared" si="0"/>
        <v>28</v>
      </c>
      <c r="E23" s="364">
        <f t="shared" si="1"/>
        <v>25</v>
      </c>
      <c r="F23" s="370">
        <f t="shared" si="2"/>
        <v>3</v>
      </c>
      <c r="G23" s="212">
        <v>11</v>
      </c>
      <c r="H23" s="210">
        <v>0</v>
      </c>
      <c r="I23" s="210">
        <v>6</v>
      </c>
      <c r="J23" s="210">
        <v>1</v>
      </c>
      <c r="K23" s="210">
        <v>2</v>
      </c>
      <c r="L23" s="210">
        <v>0</v>
      </c>
      <c r="M23" s="210">
        <v>6</v>
      </c>
      <c r="N23" s="210">
        <v>1</v>
      </c>
      <c r="O23" s="210">
        <v>0</v>
      </c>
      <c r="P23" s="211">
        <v>1</v>
      </c>
    </row>
    <row r="24" spans="2:16" x14ac:dyDescent="0.15">
      <c r="B24" s="344"/>
      <c r="C24" s="345" t="s">
        <v>116</v>
      </c>
      <c r="D24" s="338">
        <f t="shared" si="0"/>
        <v>25</v>
      </c>
      <c r="E24" s="371">
        <f t="shared" si="1"/>
        <v>24</v>
      </c>
      <c r="F24" s="365">
        <f t="shared" si="2"/>
        <v>1</v>
      </c>
      <c r="G24" s="212">
        <v>20</v>
      </c>
      <c r="H24" s="210">
        <v>1</v>
      </c>
      <c r="I24" s="210">
        <v>2</v>
      </c>
      <c r="J24" s="210">
        <v>0</v>
      </c>
      <c r="K24" s="210">
        <v>2</v>
      </c>
      <c r="L24" s="210">
        <v>0</v>
      </c>
      <c r="M24" s="210">
        <v>0</v>
      </c>
      <c r="N24" s="210">
        <v>0</v>
      </c>
      <c r="O24" s="210">
        <v>0</v>
      </c>
      <c r="P24" s="211">
        <v>0</v>
      </c>
    </row>
    <row r="25" spans="2:16" x14ac:dyDescent="0.15">
      <c r="B25" s="344"/>
      <c r="C25" s="345" t="s">
        <v>23</v>
      </c>
      <c r="D25" s="338">
        <f t="shared" si="0"/>
        <v>58</v>
      </c>
      <c r="E25" s="364">
        <f t="shared" si="1"/>
        <v>57</v>
      </c>
      <c r="F25" s="365">
        <f t="shared" si="2"/>
        <v>1</v>
      </c>
      <c r="G25" s="212">
        <v>13</v>
      </c>
      <c r="H25" s="210">
        <v>0</v>
      </c>
      <c r="I25" s="210">
        <v>22</v>
      </c>
      <c r="J25" s="210">
        <v>1</v>
      </c>
      <c r="K25" s="210">
        <v>13</v>
      </c>
      <c r="L25" s="210">
        <v>0</v>
      </c>
      <c r="M25" s="210">
        <v>4</v>
      </c>
      <c r="N25" s="210">
        <v>0</v>
      </c>
      <c r="O25" s="210">
        <v>5</v>
      </c>
      <c r="P25" s="211">
        <v>0</v>
      </c>
    </row>
    <row r="26" spans="2:16" x14ac:dyDescent="0.15">
      <c r="B26" s="344"/>
      <c r="C26" s="345" t="s">
        <v>117</v>
      </c>
      <c r="D26" s="338">
        <f t="shared" si="0"/>
        <v>241</v>
      </c>
      <c r="E26" s="366">
        <f t="shared" si="1"/>
        <v>186</v>
      </c>
      <c r="F26" s="367">
        <f t="shared" si="2"/>
        <v>55</v>
      </c>
      <c r="G26" s="212">
        <v>50</v>
      </c>
      <c r="H26" s="210">
        <v>21</v>
      </c>
      <c r="I26" s="210">
        <v>48</v>
      </c>
      <c r="J26" s="210">
        <v>15</v>
      </c>
      <c r="K26" s="210">
        <v>33</v>
      </c>
      <c r="L26" s="210">
        <v>11</v>
      </c>
      <c r="M26" s="210">
        <v>31</v>
      </c>
      <c r="N26" s="210">
        <v>4</v>
      </c>
      <c r="O26" s="210">
        <v>24</v>
      </c>
      <c r="P26" s="211">
        <v>4</v>
      </c>
    </row>
    <row r="27" spans="2:16" ht="14.25" thickBot="1" x14ac:dyDescent="0.2">
      <c r="B27" s="346"/>
      <c r="C27" s="347" t="s">
        <v>13</v>
      </c>
      <c r="D27" s="339">
        <f t="shared" si="0"/>
        <v>359</v>
      </c>
      <c r="E27" s="368">
        <f t="shared" si="1"/>
        <v>299</v>
      </c>
      <c r="F27" s="369">
        <f t="shared" si="2"/>
        <v>60</v>
      </c>
      <c r="G27" s="54">
        <f>SUM(G22:G26)</f>
        <v>96</v>
      </c>
      <c r="H27" s="52">
        <f>SUM(H22:H26)</f>
        <v>22</v>
      </c>
      <c r="I27" s="52">
        <f t="shared" ref="I27:O27" si="5">SUM(I22:I26)</f>
        <v>80</v>
      </c>
      <c r="J27" s="52">
        <f t="shared" si="5"/>
        <v>17</v>
      </c>
      <c r="K27" s="52">
        <f t="shared" si="5"/>
        <v>50</v>
      </c>
      <c r="L27" s="52">
        <f t="shared" si="5"/>
        <v>11</v>
      </c>
      <c r="M27" s="52">
        <f t="shared" si="5"/>
        <v>43</v>
      </c>
      <c r="N27" s="52">
        <f t="shared" si="5"/>
        <v>5</v>
      </c>
      <c r="O27" s="52">
        <f t="shared" si="5"/>
        <v>30</v>
      </c>
      <c r="P27" s="53">
        <f>SUM(P22:P26)</f>
        <v>5</v>
      </c>
    </row>
    <row r="28" spans="2:16" ht="13.5" customHeight="1" x14ac:dyDescent="0.15">
      <c r="B28" s="344" t="s">
        <v>25</v>
      </c>
      <c r="C28" s="341" t="s">
        <v>118</v>
      </c>
      <c r="D28" s="337">
        <f t="shared" si="0"/>
        <v>33</v>
      </c>
      <c r="E28" s="366">
        <f t="shared" si="1"/>
        <v>24</v>
      </c>
      <c r="F28" s="367">
        <f t="shared" si="2"/>
        <v>9</v>
      </c>
      <c r="G28" s="209">
        <v>11</v>
      </c>
      <c r="H28" s="207">
        <v>3</v>
      </c>
      <c r="I28" s="207">
        <v>6</v>
      </c>
      <c r="J28" s="207">
        <v>4</v>
      </c>
      <c r="K28" s="207">
        <v>3</v>
      </c>
      <c r="L28" s="207">
        <v>1</v>
      </c>
      <c r="M28" s="207">
        <v>1</v>
      </c>
      <c r="N28" s="207">
        <v>1</v>
      </c>
      <c r="O28" s="207">
        <v>3</v>
      </c>
      <c r="P28" s="208">
        <v>0</v>
      </c>
    </row>
    <row r="29" spans="2:16" x14ac:dyDescent="0.15">
      <c r="B29" s="344"/>
      <c r="C29" s="345" t="s">
        <v>119</v>
      </c>
      <c r="D29" s="338">
        <f t="shared" si="0"/>
        <v>88</v>
      </c>
      <c r="E29" s="364">
        <f t="shared" si="1"/>
        <v>69</v>
      </c>
      <c r="F29" s="365">
        <f t="shared" si="2"/>
        <v>19</v>
      </c>
      <c r="G29" s="212">
        <v>18</v>
      </c>
      <c r="H29" s="210">
        <v>8</v>
      </c>
      <c r="I29" s="210">
        <v>20</v>
      </c>
      <c r="J29" s="210">
        <v>5</v>
      </c>
      <c r="K29" s="210">
        <v>14</v>
      </c>
      <c r="L29" s="210">
        <v>5</v>
      </c>
      <c r="M29" s="210">
        <v>7</v>
      </c>
      <c r="N29" s="210">
        <v>1</v>
      </c>
      <c r="O29" s="210">
        <v>10</v>
      </c>
      <c r="P29" s="211">
        <v>0</v>
      </c>
    </row>
    <row r="30" spans="2:16" x14ac:dyDescent="0.15">
      <c r="B30" s="344"/>
      <c r="C30" s="345" t="s">
        <v>120</v>
      </c>
      <c r="D30" s="338">
        <f t="shared" si="0"/>
        <v>36</v>
      </c>
      <c r="E30" s="364">
        <f t="shared" si="1"/>
        <v>33</v>
      </c>
      <c r="F30" s="365">
        <f t="shared" si="2"/>
        <v>3</v>
      </c>
      <c r="G30" s="212">
        <v>7</v>
      </c>
      <c r="H30" s="210">
        <v>2</v>
      </c>
      <c r="I30" s="210">
        <v>16</v>
      </c>
      <c r="J30" s="210">
        <v>1</v>
      </c>
      <c r="K30" s="210">
        <v>5</v>
      </c>
      <c r="L30" s="210">
        <v>0</v>
      </c>
      <c r="M30" s="210">
        <v>4</v>
      </c>
      <c r="N30" s="210">
        <v>0</v>
      </c>
      <c r="O30" s="210">
        <v>1</v>
      </c>
      <c r="P30" s="211">
        <v>0</v>
      </c>
    </row>
    <row r="31" spans="2:16" x14ac:dyDescent="0.15">
      <c r="B31" s="344"/>
      <c r="C31" s="345" t="s">
        <v>27</v>
      </c>
      <c r="D31" s="338">
        <f t="shared" si="0"/>
        <v>244</v>
      </c>
      <c r="E31" s="366">
        <f t="shared" si="1"/>
        <v>207</v>
      </c>
      <c r="F31" s="367">
        <f t="shared" si="2"/>
        <v>37</v>
      </c>
      <c r="G31" s="212">
        <v>65</v>
      </c>
      <c r="H31" s="210">
        <v>8</v>
      </c>
      <c r="I31" s="210">
        <v>64</v>
      </c>
      <c r="J31" s="210">
        <v>18</v>
      </c>
      <c r="K31" s="210">
        <v>28</v>
      </c>
      <c r="L31" s="210">
        <v>4</v>
      </c>
      <c r="M31" s="210">
        <v>33</v>
      </c>
      <c r="N31" s="210">
        <v>4</v>
      </c>
      <c r="O31" s="210">
        <v>17</v>
      </c>
      <c r="P31" s="211">
        <v>3</v>
      </c>
    </row>
    <row r="32" spans="2:16" x14ac:dyDescent="0.15">
      <c r="B32" s="344"/>
      <c r="C32" s="345" t="s">
        <v>121</v>
      </c>
      <c r="D32" s="338">
        <f t="shared" si="0"/>
        <v>50</v>
      </c>
      <c r="E32" s="364">
        <f t="shared" si="1"/>
        <v>44</v>
      </c>
      <c r="F32" s="365">
        <f t="shared" si="2"/>
        <v>6</v>
      </c>
      <c r="G32" s="212">
        <v>12</v>
      </c>
      <c r="H32" s="210">
        <v>1</v>
      </c>
      <c r="I32" s="210">
        <v>14</v>
      </c>
      <c r="J32" s="210">
        <v>3</v>
      </c>
      <c r="K32" s="210">
        <v>10</v>
      </c>
      <c r="L32" s="210">
        <v>0</v>
      </c>
      <c r="M32" s="210">
        <v>4</v>
      </c>
      <c r="N32" s="210">
        <v>1</v>
      </c>
      <c r="O32" s="210">
        <v>4</v>
      </c>
      <c r="P32" s="211">
        <v>1</v>
      </c>
    </row>
    <row r="33" spans="2:16" ht="14.25" thickBot="1" x14ac:dyDescent="0.2">
      <c r="B33" s="344"/>
      <c r="C33" s="348" t="s">
        <v>13</v>
      </c>
      <c r="D33" s="339">
        <f t="shared" si="0"/>
        <v>451</v>
      </c>
      <c r="E33" s="198">
        <f t="shared" si="1"/>
        <v>377</v>
      </c>
      <c r="F33" s="199">
        <f t="shared" si="2"/>
        <v>74</v>
      </c>
      <c r="G33" s="57">
        <f>SUM(G28:G32)</f>
        <v>113</v>
      </c>
      <c r="H33" s="55">
        <f>SUM(H28:H32)</f>
        <v>22</v>
      </c>
      <c r="I33" s="55">
        <f t="shared" ref="I33:O33" si="6">SUM(I28:I32)</f>
        <v>120</v>
      </c>
      <c r="J33" s="55">
        <f t="shared" si="6"/>
        <v>31</v>
      </c>
      <c r="K33" s="55">
        <f t="shared" si="6"/>
        <v>60</v>
      </c>
      <c r="L33" s="55">
        <f t="shared" si="6"/>
        <v>10</v>
      </c>
      <c r="M33" s="55">
        <f t="shared" si="6"/>
        <v>49</v>
      </c>
      <c r="N33" s="55">
        <f t="shared" si="6"/>
        <v>7</v>
      </c>
      <c r="O33" s="55">
        <f t="shared" si="6"/>
        <v>35</v>
      </c>
      <c r="P33" s="56">
        <f>SUM(P28:P32)</f>
        <v>4</v>
      </c>
    </row>
    <row r="34" spans="2:16" ht="14.25" thickBot="1" x14ac:dyDescent="0.2">
      <c r="B34" s="226" t="s">
        <v>29</v>
      </c>
      <c r="C34" s="276"/>
      <c r="D34" s="336">
        <f t="shared" si="0"/>
        <v>11</v>
      </c>
      <c r="E34" s="195">
        <f t="shared" si="1"/>
        <v>10</v>
      </c>
      <c r="F34" s="196">
        <f t="shared" si="2"/>
        <v>1</v>
      </c>
      <c r="G34" s="206">
        <v>5</v>
      </c>
      <c r="H34" s="204">
        <v>0</v>
      </c>
      <c r="I34" s="204">
        <v>3</v>
      </c>
      <c r="J34" s="204">
        <v>0</v>
      </c>
      <c r="K34" s="204">
        <v>2</v>
      </c>
      <c r="L34" s="204">
        <v>1</v>
      </c>
      <c r="M34" s="204">
        <v>0</v>
      </c>
      <c r="N34" s="204">
        <v>0</v>
      </c>
      <c r="O34" s="204">
        <v>0</v>
      </c>
      <c r="P34" s="205">
        <v>0</v>
      </c>
    </row>
    <row r="35" spans="2:16" ht="14.25" thickBot="1" x14ac:dyDescent="0.2">
      <c r="B35" s="274" t="s">
        <v>30</v>
      </c>
      <c r="C35" s="275"/>
      <c r="D35" s="202">
        <f>SUM(E35:F35)</f>
        <v>1106</v>
      </c>
      <c r="E35" s="195">
        <f>G35+I35+K35+M35+O35</f>
        <v>939</v>
      </c>
      <c r="F35" s="196">
        <f>H35+J35+L35+N35+P35</f>
        <v>167</v>
      </c>
      <c r="G35" s="6">
        <f>SUM(G13+G21+G27+G33+G34+G4)</f>
        <v>292</v>
      </c>
      <c r="H35" s="6">
        <f t="shared" ref="H35:P35" si="7">SUM(H13+H21+H27+H33+H34+H4)</f>
        <v>52</v>
      </c>
      <c r="I35" s="6">
        <f t="shared" si="7"/>
        <v>269</v>
      </c>
      <c r="J35" s="6">
        <f t="shared" si="7"/>
        <v>56</v>
      </c>
      <c r="K35" s="6">
        <f t="shared" si="7"/>
        <v>168</v>
      </c>
      <c r="L35" s="6">
        <f t="shared" si="7"/>
        <v>28</v>
      </c>
      <c r="M35" s="6">
        <f t="shared" si="7"/>
        <v>126</v>
      </c>
      <c r="N35" s="6">
        <f t="shared" si="7"/>
        <v>19</v>
      </c>
      <c r="O35" s="6">
        <f t="shared" si="7"/>
        <v>84</v>
      </c>
      <c r="P35" s="5">
        <f t="shared" si="7"/>
        <v>12</v>
      </c>
    </row>
  </sheetData>
  <mergeCells count="14">
    <mergeCell ref="B34:C34"/>
    <mergeCell ref="B35:C35"/>
    <mergeCell ref="O2:P2"/>
    <mergeCell ref="B4:C4"/>
    <mergeCell ref="B5:B13"/>
    <mergeCell ref="B14:B21"/>
    <mergeCell ref="B22:B27"/>
    <mergeCell ref="B28:B33"/>
    <mergeCell ref="B2:C3"/>
    <mergeCell ref="D2:F2"/>
    <mergeCell ref="G2:H2"/>
    <mergeCell ref="I2:J2"/>
    <mergeCell ref="K2:L2"/>
    <mergeCell ref="M2:N2"/>
  </mergeCells>
  <phoneticPr fontId="1"/>
  <pageMargins left="0" right="0" top="0.15748031496062992" bottom="0.15748031496062992" header="0.31496062992125984" footer="0.31496062992125984"/>
  <pageSetup paperSize="8" scale="13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6"/>
  <sheetViews>
    <sheetView zoomScaleNormal="100" zoomScaleSheetLayoutView="75" workbookViewId="0">
      <selection activeCell="F46" sqref="F46"/>
    </sheetView>
  </sheetViews>
  <sheetFormatPr defaultColWidth="9" defaultRowHeight="13.5" x14ac:dyDescent="0.15"/>
  <cols>
    <col min="1" max="1" width="2.375" style="47" customWidth="1"/>
    <col min="2" max="2" width="2.875" style="47" bestFit="1" customWidth="1"/>
    <col min="3" max="3" width="11.375" style="47" customWidth="1"/>
    <col min="4" max="4" width="21" style="47" bestFit="1" customWidth="1"/>
    <col min="5" max="7" width="9" style="47"/>
    <col min="8" max="17" width="7.5" style="47" customWidth="1"/>
    <col min="18" max="16384" width="9" style="47"/>
  </cols>
  <sheetData>
    <row r="1" spans="2:18" ht="14.25" thickBot="1" x14ac:dyDescent="0.2">
      <c r="B1" s="47" t="s">
        <v>134</v>
      </c>
      <c r="Q1" s="164"/>
    </row>
    <row r="2" spans="2:18" ht="13.5" customHeight="1" x14ac:dyDescent="0.15">
      <c r="B2" s="236" t="s">
        <v>31</v>
      </c>
      <c r="C2" s="237"/>
      <c r="D2" s="237"/>
      <c r="E2" s="286" t="s">
        <v>76</v>
      </c>
      <c r="F2" s="287"/>
      <c r="G2" s="288"/>
      <c r="H2" s="241" t="s">
        <v>93</v>
      </c>
      <c r="I2" s="231"/>
      <c r="J2" s="230" t="s">
        <v>94</v>
      </c>
      <c r="K2" s="231"/>
      <c r="L2" s="230" t="s">
        <v>95</v>
      </c>
      <c r="M2" s="231"/>
      <c r="N2" s="230" t="s">
        <v>96</v>
      </c>
      <c r="O2" s="231"/>
      <c r="P2" s="230" t="s">
        <v>97</v>
      </c>
      <c r="Q2" s="232"/>
      <c r="R2" s="152"/>
    </row>
    <row r="3" spans="2:18" ht="14.25" thickBot="1" x14ac:dyDescent="0.2">
      <c r="B3" s="238"/>
      <c r="C3" s="239"/>
      <c r="D3" s="239"/>
      <c r="E3" s="31" t="s">
        <v>0</v>
      </c>
      <c r="F3" s="32" t="s">
        <v>1</v>
      </c>
      <c r="G3" s="33" t="s">
        <v>2</v>
      </c>
      <c r="H3" s="50" t="s">
        <v>1</v>
      </c>
      <c r="I3" s="32" t="s">
        <v>2</v>
      </c>
      <c r="J3" s="50" t="s">
        <v>1</v>
      </c>
      <c r="K3" s="32" t="s">
        <v>2</v>
      </c>
      <c r="L3" s="50" t="s">
        <v>1</v>
      </c>
      <c r="M3" s="32" t="s">
        <v>2</v>
      </c>
      <c r="N3" s="50" t="s">
        <v>1</v>
      </c>
      <c r="O3" s="32" t="s">
        <v>2</v>
      </c>
      <c r="P3" s="30" t="s">
        <v>1</v>
      </c>
      <c r="Q3" s="3" t="s">
        <v>2</v>
      </c>
    </row>
    <row r="4" spans="2:18" ht="13.5" customHeight="1" x14ac:dyDescent="0.15">
      <c r="B4" s="277" t="s">
        <v>32</v>
      </c>
      <c r="C4" s="280" t="s">
        <v>33</v>
      </c>
      <c r="D4" s="303"/>
      <c r="E4" s="66">
        <f>SUM(F4:G4)</f>
        <v>334</v>
      </c>
      <c r="F4" s="67">
        <f>SUM(H4+J4+L4+N4+P4)</f>
        <v>292</v>
      </c>
      <c r="G4" s="68">
        <f>SUM(I4+K4+M4+O4+Q4)</f>
        <v>42</v>
      </c>
      <c r="H4" s="69">
        <v>98</v>
      </c>
      <c r="I4" s="67">
        <v>8</v>
      </c>
      <c r="J4" s="67">
        <v>77</v>
      </c>
      <c r="K4" s="67">
        <v>11</v>
      </c>
      <c r="L4" s="67">
        <v>50</v>
      </c>
      <c r="M4" s="67">
        <v>11</v>
      </c>
      <c r="N4" s="67">
        <v>41</v>
      </c>
      <c r="O4" s="67">
        <v>6</v>
      </c>
      <c r="P4" s="67">
        <v>26</v>
      </c>
      <c r="Q4" s="68">
        <v>6</v>
      </c>
    </row>
    <row r="5" spans="2:18" x14ac:dyDescent="0.15">
      <c r="B5" s="278"/>
      <c r="C5" s="282" t="s">
        <v>34</v>
      </c>
      <c r="D5" s="302"/>
      <c r="E5" s="70">
        <f t="shared" ref="E5:E46" si="0">SUM(F5:G5)</f>
        <v>235</v>
      </c>
      <c r="F5" s="71">
        <f>SUM(H5+J5+L5+N5+P5)</f>
        <v>188</v>
      </c>
      <c r="G5" s="72">
        <f>SUM(I5+K5+M5+O5+Q5)</f>
        <v>47</v>
      </c>
      <c r="H5" s="73">
        <v>64</v>
      </c>
      <c r="I5" s="71">
        <v>17</v>
      </c>
      <c r="J5" s="71">
        <v>51</v>
      </c>
      <c r="K5" s="71">
        <v>20</v>
      </c>
      <c r="L5" s="71">
        <v>31</v>
      </c>
      <c r="M5" s="71">
        <v>5</v>
      </c>
      <c r="N5" s="71">
        <v>26</v>
      </c>
      <c r="O5" s="71">
        <v>2</v>
      </c>
      <c r="P5" s="71">
        <v>16</v>
      </c>
      <c r="Q5" s="72">
        <v>3</v>
      </c>
    </row>
    <row r="6" spans="2:18" x14ac:dyDescent="0.15">
      <c r="B6" s="278"/>
      <c r="C6" s="282" t="s">
        <v>35</v>
      </c>
      <c r="D6" s="302"/>
      <c r="E6" s="70">
        <f t="shared" si="0"/>
        <v>46</v>
      </c>
      <c r="F6" s="71">
        <f t="shared" ref="F6:F17" si="1">SUM(H6+J6+L6+N6+P6)</f>
        <v>40</v>
      </c>
      <c r="G6" s="72">
        <f t="shared" ref="G6:G16" si="2">SUM(I6+K6+M6+O6+Q6)</f>
        <v>6</v>
      </c>
      <c r="H6" s="73">
        <v>10</v>
      </c>
      <c r="I6" s="71">
        <v>3</v>
      </c>
      <c r="J6" s="71">
        <v>10</v>
      </c>
      <c r="K6" s="71">
        <v>1</v>
      </c>
      <c r="L6" s="71">
        <v>6</v>
      </c>
      <c r="M6" s="71">
        <v>1</v>
      </c>
      <c r="N6" s="71">
        <v>9</v>
      </c>
      <c r="O6" s="71">
        <v>1</v>
      </c>
      <c r="P6" s="71">
        <v>5</v>
      </c>
      <c r="Q6" s="72">
        <v>0</v>
      </c>
    </row>
    <row r="7" spans="2:18" x14ac:dyDescent="0.15">
      <c r="B7" s="278"/>
      <c r="C7" s="282" t="s">
        <v>36</v>
      </c>
      <c r="D7" s="302"/>
      <c r="E7" s="70">
        <f t="shared" si="0"/>
        <v>248</v>
      </c>
      <c r="F7" s="71">
        <f t="shared" si="1"/>
        <v>209</v>
      </c>
      <c r="G7" s="72">
        <f t="shared" si="2"/>
        <v>39</v>
      </c>
      <c r="H7" s="73">
        <v>63</v>
      </c>
      <c r="I7" s="71">
        <v>12</v>
      </c>
      <c r="J7" s="71">
        <v>64</v>
      </c>
      <c r="K7" s="71">
        <v>13</v>
      </c>
      <c r="L7" s="71">
        <v>34</v>
      </c>
      <c r="M7" s="71">
        <v>7</v>
      </c>
      <c r="N7" s="71">
        <v>31</v>
      </c>
      <c r="O7" s="71">
        <v>5</v>
      </c>
      <c r="P7" s="71">
        <v>17</v>
      </c>
      <c r="Q7" s="72">
        <v>2</v>
      </c>
    </row>
    <row r="8" spans="2:18" x14ac:dyDescent="0.15">
      <c r="B8" s="278"/>
      <c r="C8" s="282" t="s">
        <v>37</v>
      </c>
      <c r="D8" s="302"/>
      <c r="E8" s="70">
        <f t="shared" si="0"/>
        <v>71</v>
      </c>
      <c r="F8" s="71">
        <f t="shared" si="1"/>
        <v>58</v>
      </c>
      <c r="G8" s="72">
        <f t="shared" si="2"/>
        <v>13</v>
      </c>
      <c r="H8" s="73">
        <v>8</v>
      </c>
      <c r="I8" s="71">
        <v>1</v>
      </c>
      <c r="J8" s="71">
        <v>21</v>
      </c>
      <c r="K8" s="71">
        <v>7</v>
      </c>
      <c r="L8" s="71">
        <v>14</v>
      </c>
      <c r="M8" s="71">
        <v>3</v>
      </c>
      <c r="N8" s="71">
        <v>10</v>
      </c>
      <c r="O8" s="71">
        <v>2</v>
      </c>
      <c r="P8" s="71">
        <v>5</v>
      </c>
      <c r="Q8" s="72">
        <v>0</v>
      </c>
    </row>
    <row r="9" spans="2:18" x14ac:dyDescent="0.15">
      <c r="B9" s="278"/>
      <c r="C9" s="282" t="s">
        <v>38</v>
      </c>
      <c r="D9" s="302"/>
      <c r="E9" s="70">
        <f t="shared" si="0"/>
        <v>47</v>
      </c>
      <c r="F9" s="71">
        <f t="shared" si="1"/>
        <v>42</v>
      </c>
      <c r="G9" s="72">
        <f t="shared" si="2"/>
        <v>5</v>
      </c>
      <c r="H9" s="73">
        <v>14</v>
      </c>
      <c r="I9" s="71">
        <v>4</v>
      </c>
      <c r="J9" s="71">
        <v>13</v>
      </c>
      <c r="K9" s="71">
        <v>0</v>
      </c>
      <c r="L9" s="71">
        <v>6</v>
      </c>
      <c r="M9" s="71">
        <v>0</v>
      </c>
      <c r="N9" s="71">
        <v>2</v>
      </c>
      <c r="O9" s="71">
        <v>1</v>
      </c>
      <c r="P9" s="71">
        <v>7</v>
      </c>
      <c r="Q9" s="72">
        <v>0</v>
      </c>
    </row>
    <row r="10" spans="2:18" x14ac:dyDescent="0.15">
      <c r="B10" s="278"/>
      <c r="C10" s="282" t="s">
        <v>39</v>
      </c>
      <c r="D10" s="302"/>
      <c r="E10" s="70">
        <f t="shared" si="0"/>
        <v>11</v>
      </c>
      <c r="F10" s="71">
        <f t="shared" si="1"/>
        <v>10</v>
      </c>
      <c r="G10" s="72">
        <f t="shared" si="2"/>
        <v>1</v>
      </c>
      <c r="H10" s="73">
        <v>3</v>
      </c>
      <c r="I10" s="71">
        <v>0</v>
      </c>
      <c r="J10" s="71">
        <v>1</v>
      </c>
      <c r="K10" s="71">
        <v>1</v>
      </c>
      <c r="L10" s="71">
        <v>4</v>
      </c>
      <c r="M10" s="71">
        <v>0</v>
      </c>
      <c r="N10" s="71">
        <v>0</v>
      </c>
      <c r="O10" s="71">
        <v>0</v>
      </c>
      <c r="P10" s="71">
        <v>2</v>
      </c>
      <c r="Q10" s="72">
        <v>0</v>
      </c>
    </row>
    <row r="11" spans="2:18" x14ac:dyDescent="0.15">
      <c r="B11" s="278"/>
      <c r="C11" s="282" t="s">
        <v>40</v>
      </c>
      <c r="D11" s="302"/>
      <c r="E11" s="70">
        <f t="shared" si="0"/>
        <v>4</v>
      </c>
      <c r="F11" s="71">
        <f t="shared" si="1"/>
        <v>3</v>
      </c>
      <c r="G11" s="72">
        <f t="shared" si="2"/>
        <v>1</v>
      </c>
      <c r="H11" s="73">
        <v>1</v>
      </c>
      <c r="I11" s="71">
        <v>1</v>
      </c>
      <c r="J11" s="71">
        <v>0</v>
      </c>
      <c r="K11" s="71">
        <v>0</v>
      </c>
      <c r="L11" s="71">
        <v>1</v>
      </c>
      <c r="M11" s="71">
        <v>0</v>
      </c>
      <c r="N11" s="71">
        <v>0</v>
      </c>
      <c r="O11" s="71">
        <v>0</v>
      </c>
      <c r="P11" s="71">
        <v>1</v>
      </c>
      <c r="Q11" s="72">
        <v>0</v>
      </c>
    </row>
    <row r="12" spans="2:18" x14ac:dyDescent="0.15">
      <c r="B12" s="278"/>
      <c r="C12" s="282" t="s">
        <v>41</v>
      </c>
      <c r="D12" s="302"/>
      <c r="E12" s="70">
        <f t="shared" si="0"/>
        <v>1</v>
      </c>
      <c r="F12" s="71">
        <f t="shared" si="1"/>
        <v>1</v>
      </c>
      <c r="G12" s="72">
        <f t="shared" si="2"/>
        <v>0</v>
      </c>
      <c r="H12" s="73">
        <v>0</v>
      </c>
      <c r="I12" s="71">
        <v>0</v>
      </c>
      <c r="J12" s="71">
        <v>0</v>
      </c>
      <c r="K12" s="71">
        <v>0</v>
      </c>
      <c r="L12" s="71">
        <v>1</v>
      </c>
      <c r="M12" s="71">
        <v>0</v>
      </c>
      <c r="N12" s="71">
        <v>0</v>
      </c>
      <c r="O12" s="71">
        <v>0</v>
      </c>
      <c r="P12" s="71">
        <v>0</v>
      </c>
      <c r="Q12" s="72">
        <v>0</v>
      </c>
    </row>
    <row r="13" spans="2:18" x14ac:dyDescent="0.15">
      <c r="B13" s="278"/>
      <c r="C13" s="282" t="s">
        <v>42</v>
      </c>
      <c r="D13" s="302"/>
      <c r="E13" s="70">
        <f t="shared" si="0"/>
        <v>12</v>
      </c>
      <c r="F13" s="71">
        <f t="shared" si="1"/>
        <v>12</v>
      </c>
      <c r="G13" s="72">
        <f t="shared" si="2"/>
        <v>0</v>
      </c>
      <c r="H13" s="73">
        <v>5</v>
      </c>
      <c r="I13" s="71">
        <v>0</v>
      </c>
      <c r="J13" s="71">
        <v>4</v>
      </c>
      <c r="K13" s="71">
        <v>0</v>
      </c>
      <c r="L13" s="71">
        <v>1</v>
      </c>
      <c r="M13" s="71">
        <v>0</v>
      </c>
      <c r="N13" s="71">
        <v>1</v>
      </c>
      <c r="O13" s="71">
        <v>0</v>
      </c>
      <c r="P13" s="71">
        <v>1</v>
      </c>
      <c r="Q13" s="72">
        <v>0</v>
      </c>
    </row>
    <row r="14" spans="2:18" x14ac:dyDescent="0.15">
      <c r="B14" s="278"/>
      <c r="C14" s="282" t="s">
        <v>43</v>
      </c>
      <c r="D14" s="302"/>
      <c r="E14" s="70">
        <f t="shared" si="0"/>
        <v>3</v>
      </c>
      <c r="F14" s="71">
        <f t="shared" si="1"/>
        <v>2</v>
      </c>
      <c r="G14" s="72">
        <f t="shared" si="2"/>
        <v>1</v>
      </c>
      <c r="H14" s="73">
        <v>0</v>
      </c>
      <c r="I14" s="71">
        <v>1</v>
      </c>
      <c r="J14" s="71">
        <v>0</v>
      </c>
      <c r="K14" s="71">
        <v>0</v>
      </c>
      <c r="L14" s="71">
        <v>2</v>
      </c>
      <c r="M14" s="71">
        <v>0</v>
      </c>
      <c r="N14" s="71">
        <v>0</v>
      </c>
      <c r="O14" s="71">
        <v>0</v>
      </c>
      <c r="P14" s="71">
        <v>0</v>
      </c>
      <c r="Q14" s="72">
        <v>0</v>
      </c>
    </row>
    <row r="15" spans="2:18" x14ac:dyDescent="0.15">
      <c r="B15" s="278"/>
      <c r="C15" s="282" t="s">
        <v>44</v>
      </c>
      <c r="D15" s="302"/>
      <c r="E15" s="70">
        <f t="shared" si="0"/>
        <v>7</v>
      </c>
      <c r="F15" s="71">
        <f t="shared" si="1"/>
        <v>4</v>
      </c>
      <c r="G15" s="72">
        <f t="shared" si="2"/>
        <v>3</v>
      </c>
      <c r="H15" s="73">
        <v>1</v>
      </c>
      <c r="I15" s="71">
        <v>1</v>
      </c>
      <c r="J15" s="71">
        <v>0</v>
      </c>
      <c r="K15" s="71">
        <v>0</v>
      </c>
      <c r="L15" s="71">
        <v>3</v>
      </c>
      <c r="M15" s="71">
        <v>0</v>
      </c>
      <c r="N15" s="71">
        <v>0</v>
      </c>
      <c r="O15" s="71">
        <v>1</v>
      </c>
      <c r="P15" s="71">
        <v>0</v>
      </c>
      <c r="Q15" s="72">
        <v>1</v>
      </c>
    </row>
    <row r="16" spans="2:18" x14ac:dyDescent="0.15">
      <c r="B16" s="278"/>
      <c r="C16" s="282" t="s">
        <v>45</v>
      </c>
      <c r="D16" s="302"/>
      <c r="E16" s="70">
        <f t="shared" si="0"/>
        <v>5</v>
      </c>
      <c r="F16" s="71">
        <f t="shared" si="1"/>
        <v>5</v>
      </c>
      <c r="G16" s="72">
        <f t="shared" si="2"/>
        <v>0</v>
      </c>
      <c r="H16" s="73">
        <v>1</v>
      </c>
      <c r="I16" s="71">
        <v>0</v>
      </c>
      <c r="J16" s="71">
        <v>1</v>
      </c>
      <c r="K16" s="71">
        <v>0</v>
      </c>
      <c r="L16" s="71">
        <v>0</v>
      </c>
      <c r="M16" s="71">
        <v>0</v>
      </c>
      <c r="N16" s="71">
        <v>2</v>
      </c>
      <c r="O16" s="71">
        <v>0</v>
      </c>
      <c r="P16" s="71">
        <v>1</v>
      </c>
      <c r="Q16" s="72">
        <v>0</v>
      </c>
    </row>
    <row r="17" spans="2:17" x14ac:dyDescent="0.15">
      <c r="B17" s="278"/>
      <c r="C17" s="282" t="s">
        <v>29</v>
      </c>
      <c r="D17" s="302"/>
      <c r="E17" s="70">
        <f t="shared" si="0"/>
        <v>0</v>
      </c>
      <c r="F17" s="71">
        <f t="shared" si="1"/>
        <v>0</v>
      </c>
      <c r="G17" s="72">
        <f>SUM(I17+K17+M17+O17+Q17)</f>
        <v>0</v>
      </c>
      <c r="H17" s="73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2">
        <v>0</v>
      </c>
    </row>
    <row r="18" spans="2:17" ht="14.25" thickBot="1" x14ac:dyDescent="0.2">
      <c r="B18" s="279"/>
      <c r="C18" s="292" t="s">
        <v>46</v>
      </c>
      <c r="D18" s="293"/>
      <c r="E18" s="74">
        <f>SUM(F18:G18)</f>
        <v>1024</v>
      </c>
      <c r="F18" s="75">
        <f>SUM(H18+J18+L18+N18+P18)</f>
        <v>866</v>
      </c>
      <c r="G18" s="76">
        <f>SUM(I18+K18+M18+O18+Q18)</f>
        <v>158</v>
      </c>
      <c r="H18" s="77">
        <f>SUM(H4:H17)</f>
        <v>268</v>
      </c>
      <c r="I18" s="75">
        <f>SUM(I4:I17)</f>
        <v>48</v>
      </c>
      <c r="J18" s="75">
        <f t="shared" ref="J18:P18" si="3">SUM(J4:J17)</f>
        <v>242</v>
      </c>
      <c r="K18" s="75">
        <f t="shared" si="3"/>
        <v>53</v>
      </c>
      <c r="L18" s="75">
        <f t="shared" si="3"/>
        <v>153</v>
      </c>
      <c r="M18" s="75">
        <f t="shared" si="3"/>
        <v>27</v>
      </c>
      <c r="N18" s="75">
        <f t="shared" si="3"/>
        <v>122</v>
      </c>
      <c r="O18" s="75">
        <f t="shared" si="3"/>
        <v>18</v>
      </c>
      <c r="P18" s="75">
        <f t="shared" si="3"/>
        <v>81</v>
      </c>
      <c r="Q18" s="76">
        <f>SUM(Q4:Q17)</f>
        <v>12</v>
      </c>
    </row>
    <row r="19" spans="2:17" ht="13.5" customHeight="1" x14ac:dyDescent="0.15">
      <c r="B19" s="304" t="s">
        <v>47</v>
      </c>
      <c r="C19" s="280" t="s">
        <v>48</v>
      </c>
      <c r="D19" s="303"/>
      <c r="E19" s="66">
        <f t="shared" si="0"/>
        <v>0</v>
      </c>
      <c r="F19" s="67">
        <f>SUM(H19+J19+L19+N19+P19)</f>
        <v>0</v>
      </c>
      <c r="G19" s="68">
        <v>0</v>
      </c>
      <c r="H19" s="69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8">
        <v>0</v>
      </c>
    </row>
    <row r="20" spans="2:17" x14ac:dyDescent="0.15">
      <c r="B20" s="295"/>
      <c r="C20" s="282" t="s">
        <v>49</v>
      </c>
      <c r="D20" s="302"/>
      <c r="E20" s="70">
        <f t="shared" si="0"/>
        <v>0</v>
      </c>
      <c r="F20" s="71">
        <f>SUM(H20+J20+L20+N20+P20)</f>
        <v>0</v>
      </c>
      <c r="G20" s="72">
        <f>SUM(I20+K20+M20+O20+Q20)</f>
        <v>0</v>
      </c>
      <c r="H20" s="73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2">
        <v>0</v>
      </c>
    </row>
    <row r="21" spans="2:17" x14ac:dyDescent="0.15">
      <c r="B21" s="295"/>
      <c r="C21" s="282" t="s">
        <v>50</v>
      </c>
      <c r="D21" s="302"/>
      <c r="E21" s="70">
        <f t="shared" si="0"/>
        <v>4</v>
      </c>
      <c r="F21" s="71">
        <f t="shared" ref="F21:F33" si="4">SUM(H21+J21+L21+N21+P21)</f>
        <v>4</v>
      </c>
      <c r="G21" s="72">
        <f t="shared" ref="G21:G33" si="5">SUM(I21+K21+M21+O21+Q21)</f>
        <v>0</v>
      </c>
      <c r="H21" s="73">
        <v>2</v>
      </c>
      <c r="I21" s="71">
        <v>0</v>
      </c>
      <c r="J21" s="71">
        <v>2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2">
        <v>0</v>
      </c>
    </row>
    <row r="22" spans="2:17" x14ac:dyDescent="0.15">
      <c r="B22" s="295"/>
      <c r="C22" s="282" t="s">
        <v>51</v>
      </c>
      <c r="D22" s="302"/>
      <c r="E22" s="70">
        <f t="shared" si="0"/>
        <v>0</v>
      </c>
      <c r="F22" s="71">
        <f t="shared" si="4"/>
        <v>0</v>
      </c>
      <c r="G22" s="72">
        <f t="shared" si="5"/>
        <v>0</v>
      </c>
      <c r="H22" s="73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2">
        <v>0</v>
      </c>
    </row>
    <row r="23" spans="2:17" x14ac:dyDescent="0.15">
      <c r="B23" s="295"/>
      <c r="C23" s="282" t="s">
        <v>52</v>
      </c>
      <c r="D23" s="302"/>
      <c r="E23" s="70">
        <f t="shared" si="0"/>
        <v>6</v>
      </c>
      <c r="F23" s="71">
        <f t="shared" si="4"/>
        <v>5</v>
      </c>
      <c r="G23" s="72">
        <f t="shared" si="5"/>
        <v>1</v>
      </c>
      <c r="H23" s="73">
        <v>3</v>
      </c>
      <c r="I23" s="71">
        <v>0</v>
      </c>
      <c r="J23" s="71">
        <v>1</v>
      </c>
      <c r="K23" s="71">
        <v>0</v>
      </c>
      <c r="L23" s="71">
        <v>1</v>
      </c>
      <c r="M23" s="71">
        <v>1</v>
      </c>
      <c r="N23" s="71">
        <v>0</v>
      </c>
      <c r="O23" s="71">
        <v>0</v>
      </c>
      <c r="P23" s="71">
        <v>0</v>
      </c>
      <c r="Q23" s="72">
        <v>0</v>
      </c>
    </row>
    <row r="24" spans="2:17" x14ac:dyDescent="0.15">
      <c r="B24" s="295"/>
      <c r="C24" s="282" t="s">
        <v>53</v>
      </c>
      <c r="D24" s="302"/>
      <c r="E24" s="70">
        <f t="shared" si="0"/>
        <v>1</v>
      </c>
      <c r="F24" s="71">
        <f t="shared" si="4"/>
        <v>0</v>
      </c>
      <c r="G24" s="72">
        <f t="shared" si="5"/>
        <v>1</v>
      </c>
      <c r="H24" s="73">
        <v>0</v>
      </c>
      <c r="I24" s="71">
        <v>1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2">
        <v>0</v>
      </c>
    </row>
    <row r="25" spans="2:17" ht="13.5" customHeight="1" x14ac:dyDescent="0.15">
      <c r="B25" s="295"/>
      <c r="C25" s="297" t="s">
        <v>130</v>
      </c>
      <c r="D25" s="51" t="s">
        <v>54</v>
      </c>
      <c r="E25" s="70">
        <f t="shared" si="0"/>
        <v>1</v>
      </c>
      <c r="F25" s="71">
        <f t="shared" si="4"/>
        <v>1</v>
      </c>
      <c r="G25" s="72">
        <f t="shared" si="5"/>
        <v>0</v>
      </c>
      <c r="H25" s="73">
        <v>0</v>
      </c>
      <c r="I25" s="71">
        <v>0</v>
      </c>
      <c r="J25" s="71">
        <v>0</v>
      </c>
      <c r="K25" s="71">
        <v>0</v>
      </c>
      <c r="L25" s="71">
        <v>1</v>
      </c>
      <c r="M25" s="71">
        <v>0</v>
      </c>
      <c r="N25" s="71">
        <v>0</v>
      </c>
      <c r="O25" s="71">
        <v>0</v>
      </c>
      <c r="P25" s="71">
        <v>0</v>
      </c>
      <c r="Q25" s="72">
        <v>0</v>
      </c>
    </row>
    <row r="26" spans="2:17" x14ac:dyDescent="0.15">
      <c r="B26" s="295"/>
      <c r="C26" s="298"/>
      <c r="D26" s="51" t="s">
        <v>55</v>
      </c>
      <c r="E26" s="70">
        <f t="shared" si="0"/>
        <v>0</v>
      </c>
      <c r="F26" s="71">
        <f t="shared" si="4"/>
        <v>0</v>
      </c>
      <c r="G26" s="72">
        <f t="shared" si="5"/>
        <v>0</v>
      </c>
      <c r="H26" s="73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2">
        <v>0</v>
      </c>
    </row>
    <row r="27" spans="2:17" x14ac:dyDescent="0.15">
      <c r="B27" s="295"/>
      <c r="C27" s="298"/>
      <c r="D27" s="51" t="s">
        <v>56</v>
      </c>
      <c r="E27" s="70">
        <f t="shared" si="0"/>
        <v>1</v>
      </c>
      <c r="F27" s="71">
        <f t="shared" si="4"/>
        <v>1</v>
      </c>
      <c r="G27" s="72">
        <f t="shared" si="5"/>
        <v>0</v>
      </c>
      <c r="H27" s="73">
        <v>0</v>
      </c>
      <c r="I27" s="71">
        <v>0</v>
      </c>
      <c r="J27" s="71">
        <v>1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2">
        <v>0</v>
      </c>
    </row>
    <row r="28" spans="2:17" x14ac:dyDescent="0.15">
      <c r="B28" s="295"/>
      <c r="C28" s="298"/>
      <c r="D28" s="51" t="s">
        <v>57</v>
      </c>
      <c r="E28" s="70">
        <f t="shared" si="0"/>
        <v>18</v>
      </c>
      <c r="F28" s="71">
        <f t="shared" si="4"/>
        <v>17</v>
      </c>
      <c r="G28" s="72">
        <f>SUM(I28+K28+M28+O28+Q28)</f>
        <v>1</v>
      </c>
      <c r="H28" s="73">
        <v>7</v>
      </c>
      <c r="I28" s="71">
        <v>0</v>
      </c>
      <c r="J28" s="71">
        <v>5</v>
      </c>
      <c r="K28" s="71">
        <v>1</v>
      </c>
      <c r="L28" s="71">
        <v>4</v>
      </c>
      <c r="M28" s="71">
        <v>0</v>
      </c>
      <c r="N28" s="71">
        <v>0</v>
      </c>
      <c r="O28" s="71">
        <v>0</v>
      </c>
      <c r="P28" s="71">
        <v>1</v>
      </c>
      <c r="Q28" s="72">
        <v>0</v>
      </c>
    </row>
    <row r="29" spans="2:17" x14ac:dyDescent="0.15">
      <c r="B29" s="295"/>
      <c r="C29" s="298"/>
      <c r="D29" s="51" t="s">
        <v>58</v>
      </c>
      <c r="E29" s="70">
        <f t="shared" si="0"/>
        <v>13</v>
      </c>
      <c r="F29" s="71">
        <f t="shared" si="4"/>
        <v>11</v>
      </c>
      <c r="G29" s="72">
        <f t="shared" si="5"/>
        <v>2</v>
      </c>
      <c r="H29" s="73">
        <v>3</v>
      </c>
      <c r="I29" s="71">
        <v>1</v>
      </c>
      <c r="J29" s="71">
        <v>4</v>
      </c>
      <c r="K29" s="71">
        <v>1</v>
      </c>
      <c r="L29" s="71">
        <v>1</v>
      </c>
      <c r="M29" s="71">
        <v>0</v>
      </c>
      <c r="N29" s="71">
        <v>3</v>
      </c>
      <c r="O29" s="71">
        <v>0</v>
      </c>
      <c r="P29" s="71">
        <v>0</v>
      </c>
      <c r="Q29" s="72">
        <v>0</v>
      </c>
    </row>
    <row r="30" spans="2:17" x14ac:dyDescent="0.15">
      <c r="B30" s="295"/>
      <c r="C30" s="298"/>
      <c r="D30" s="51" t="s">
        <v>59</v>
      </c>
      <c r="E30" s="70">
        <f t="shared" si="0"/>
        <v>22</v>
      </c>
      <c r="F30" s="71">
        <f t="shared" si="4"/>
        <v>18</v>
      </c>
      <c r="G30" s="72">
        <f t="shared" si="5"/>
        <v>4</v>
      </c>
      <c r="H30" s="73">
        <v>5</v>
      </c>
      <c r="I30" s="71">
        <v>2</v>
      </c>
      <c r="J30" s="71">
        <v>9</v>
      </c>
      <c r="K30" s="71">
        <v>1</v>
      </c>
      <c r="L30" s="71">
        <v>3</v>
      </c>
      <c r="M30" s="71">
        <v>0</v>
      </c>
      <c r="N30" s="71">
        <v>1</v>
      </c>
      <c r="O30" s="71">
        <v>1</v>
      </c>
      <c r="P30" s="71">
        <v>0</v>
      </c>
      <c r="Q30" s="72">
        <v>0</v>
      </c>
    </row>
    <row r="31" spans="2:17" x14ac:dyDescent="0.15">
      <c r="B31" s="295"/>
      <c r="C31" s="298"/>
      <c r="D31" s="51" t="s">
        <v>60</v>
      </c>
      <c r="E31" s="70">
        <f t="shared" si="0"/>
        <v>0</v>
      </c>
      <c r="F31" s="71">
        <f t="shared" si="4"/>
        <v>0</v>
      </c>
      <c r="G31" s="72">
        <f t="shared" si="5"/>
        <v>0</v>
      </c>
      <c r="H31" s="73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2">
        <v>0</v>
      </c>
    </row>
    <row r="32" spans="2:17" x14ac:dyDescent="0.15">
      <c r="B32" s="295"/>
      <c r="C32" s="298"/>
      <c r="D32" s="51" t="s">
        <v>61</v>
      </c>
      <c r="E32" s="70">
        <f t="shared" si="0"/>
        <v>1</v>
      </c>
      <c r="F32" s="71">
        <f t="shared" si="4"/>
        <v>1</v>
      </c>
      <c r="G32" s="72">
        <f t="shared" si="5"/>
        <v>0</v>
      </c>
      <c r="H32" s="73">
        <v>0</v>
      </c>
      <c r="I32" s="71">
        <v>0</v>
      </c>
      <c r="J32" s="71">
        <v>0</v>
      </c>
      <c r="K32" s="71">
        <v>0</v>
      </c>
      <c r="L32" s="71">
        <v>1</v>
      </c>
      <c r="M32" s="71">
        <v>0</v>
      </c>
      <c r="N32" s="71">
        <v>0</v>
      </c>
      <c r="O32" s="71">
        <v>0</v>
      </c>
      <c r="P32" s="71">
        <v>0</v>
      </c>
      <c r="Q32" s="72">
        <v>0</v>
      </c>
    </row>
    <row r="33" spans="2:17" x14ac:dyDescent="0.15">
      <c r="B33" s="295"/>
      <c r="C33" s="298"/>
      <c r="D33" s="51" t="s">
        <v>29</v>
      </c>
      <c r="E33" s="70">
        <f t="shared" si="0"/>
        <v>3</v>
      </c>
      <c r="F33" s="71">
        <f t="shared" si="4"/>
        <v>3</v>
      </c>
      <c r="G33" s="72">
        <f t="shared" si="5"/>
        <v>0</v>
      </c>
      <c r="H33" s="73">
        <v>1</v>
      </c>
      <c r="I33" s="71">
        <v>0</v>
      </c>
      <c r="J33" s="71">
        <v>0</v>
      </c>
      <c r="K33" s="71">
        <v>0</v>
      </c>
      <c r="L33" s="71">
        <v>1</v>
      </c>
      <c r="M33" s="71">
        <v>0</v>
      </c>
      <c r="N33" s="71">
        <v>0</v>
      </c>
      <c r="O33" s="71">
        <v>0</v>
      </c>
      <c r="P33" s="71">
        <v>1</v>
      </c>
      <c r="Q33" s="72">
        <v>0</v>
      </c>
    </row>
    <row r="34" spans="2:17" x14ac:dyDescent="0.15">
      <c r="B34" s="295"/>
      <c r="C34" s="299"/>
      <c r="D34" s="34" t="s">
        <v>13</v>
      </c>
      <c r="E34" s="70">
        <f>SUM(F34:G34)</f>
        <v>59</v>
      </c>
      <c r="F34" s="71">
        <f t="shared" ref="F34:F44" si="6">SUM(H34+J34+L34+N34+P34)</f>
        <v>52</v>
      </c>
      <c r="G34" s="72">
        <f t="shared" ref="G34:G44" si="7">SUM(I34+K34+M34+O34+Q34)</f>
        <v>7</v>
      </c>
      <c r="H34" s="73">
        <f>SUM(H25:H33)</f>
        <v>16</v>
      </c>
      <c r="I34" s="73">
        <f t="shared" ref="I34:P34" si="8">SUM(I25:I33)</f>
        <v>3</v>
      </c>
      <c r="J34" s="73">
        <f t="shared" si="8"/>
        <v>19</v>
      </c>
      <c r="K34" s="73">
        <f t="shared" si="8"/>
        <v>3</v>
      </c>
      <c r="L34" s="73">
        <f t="shared" si="8"/>
        <v>11</v>
      </c>
      <c r="M34" s="73">
        <f t="shared" si="8"/>
        <v>0</v>
      </c>
      <c r="N34" s="73">
        <f t="shared" si="8"/>
        <v>4</v>
      </c>
      <c r="O34" s="73">
        <f t="shared" si="8"/>
        <v>1</v>
      </c>
      <c r="P34" s="73">
        <f t="shared" si="8"/>
        <v>2</v>
      </c>
      <c r="Q34" s="72">
        <f>SUM(Q25:Q33)</f>
        <v>0</v>
      </c>
    </row>
    <row r="35" spans="2:17" ht="13.5" customHeight="1" x14ac:dyDescent="0.15">
      <c r="B35" s="295"/>
      <c r="C35" s="300" t="s">
        <v>62</v>
      </c>
      <c r="D35" s="35" t="s">
        <v>54</v>
      </c>
      <c r="E35" s="70">
        <f t="shared" si="0"/>
        <v>1</v>
      </c>
      <c r="F35" s="71">
        <f t="shared" si="6"/>
        <v>1</v>
      </c>
      <c r="G35" s="72">
        <f t="shared" si="7"/>
        <v>0</v>
      </c>
      <c r="H35" s="73">
        <v>0</v>
      </c>
      <c r="I35" s="71">
        <v>0</v>
      </c>
      <c r="J35" s="71">
        <v>0</v>
      </c>
      <c r="K35" s="71">
        <v>0</v>
      </c>
      <c r="L35" s="71">
        <v>1</v>
      </c>
      <c r="M35" s="71">
        <v>0</v>
      </c>
      <c r="N35" s="71">
        <v>0</v>
      </c>
      <c r="O35" s="71">
        <v>0</v>
      </c>
      <c r="P35" s="71">
        <v>0</v>
      </c>
      <c r="Q35" s="72">
        <v>0</v>
      </c>
    </row>
    <row r="36" spans="2:17" x14ac:dyDescent="0.15">
      <c r="B36" s="295"/>
      <c r="C36" s="300"/>
      <c r="D36" s="51" t="s">
        <v>55</v>
      </c>
      <c r="E36" s="70">
        <f t="shared" si="0"/>
        <v>0</v>
      </c>
      <c r="F36" s="71">
        <f t="shared" si="6"/>
        <v>0</v>
      </c>
      <c r="G36" s="72">
        <f t="shared" si="7"/>
        <v>0</v>
      </c>
      <c r="H36" s="73">
        <v>0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  <c r="Q36" s="72">
        <v>0</v>
      </c>
    </row>
    <row r="37" spans="2:17" x14ac:dyDescent="0.15">
      <c r="B37" s="295"/>
      <c r="C37" s="300"/>
      <c r="D37" s="51" t="s">
        <v>56</v>
      </c>
      <c r="E37" s="70">
        <f t="shared" si="0"/>
        <v>1</v>
      </c>
      <c r="F37" s="71">
        <f t="shared" si="6"/>
        <v>1</v>
      </c>
      <c r="G37" s="72">
        <f t="shared" si="7"/>
        <v>0</v>
      </c>
      <c r="H37" s="73">
        <v>0</v>
      </c>
      <c r="I37" s="71">
        <v>0</v>
      </c>
      <c r="J37" s="71">
        <v>1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2">
        <v>0</v>
      </c>
    </row>
    <row r="38" spans="2:17" x14ac:dyDescent="0.15">
      <c r="B38" s="295"/>
      <c r="C38" s="300"/>
      <c r="D38" s="51" t="s">
        <v>57</v>
      </c>
      <c r="E38" s="70">
        <f t="shared" si="0"/>
        <v>2</v>
      </c>
      <c r="F38" s="71">
        <f t="shared" si="6"/>
        <v>2</v>
      </c>
      <c r="G38" s="72">
        <f t="shared" si="7"/>
        <v>0</v>
      </c>
      <c r="H38" s="73">
        <v>0</v>
      </c>
      <c r="I38" s="71">
        <v>0</v>
      </c>
      <c r="J38" s="71">
        <v>1</v>
      </c>
      <c r="K38" s="71">
        <v>0</v>
      </c>
      <c r="L38" s="71">
        <v>1</v>
      </c>
      <c r="M38" s="71">
        <v>0</v>
      </c>
      <c r="N38" s="71">
        <v>0</v>
      </c>
      <c r="O38" s="71">
        <v>0</v>
      </c>
      <c r="P38" s="71">
        <v>0</v>
      </c>
      <c r="Q38" s="72">
        <v>0</v>
      </c>
    </row>
    <row r="39" spans="2:17" x14ac:dyDescent="0.15">
      <c r="B39" s="295"/>
      <c r="C39" s="300"/>
      <c r="D39" s="51" t="s">
        <v>58</v>
      </c>
      <c r="E39" s="70">
        <f t="shared" si="0"/>
        <v>3</v>
      </c>
      <c r="F39" s="71">
        <f t="shared" si="6"/>
        <v>3</v>
      </c>
      <c r="G39" s="72">
        <f t="shared" si="7"/>
        <v>0</v>
      </c>
      <c r="H39" s="73">
        <v>1</v>
      </c>
      <c r="I39" s="71">
        <v>0</v>
      </c>
      <c r="J39" s="71">
        <v>1</v>
      </c>
      <c r="K39" s="71">
        <v>0</v>
      </c>
      <c r="L39" s="71">
        <v>1</v>
      </c>
      <c r="M39" s="71">
        <v>0</v>
      </c>
      <c r="N39" s="71">
        <v>0</v>
      </c>
      <c r="O39" s="71">
        <v>0</v>
      </c>
      <c r="P39" s="71">
        <v>0</v>
      </c>
      <c r="Q39" s="72">
        <v>0</v>
      </c>
    </row>
    <row r="40" spans="2:17" x14ac:dyDescent="0.15">
      <c r="B40" s="295"/>
      <c r="C40" s="300"/>
      <c r="D40" s="51" t="s">
        <v>59</v>
      </c>
      <c r="E40" s="70">
        <f t="shared" si="0"/>
        <v>3</v>
      </c>
      <c r="F40" s="71">
        <f t="shared" si="6"/>
        <v>3</v>
      </c>
      <c r="G40" s="72">
        <f t="shared" si="7"/>
        <v>0</v>
      </c>
      <c r="H40" s="73">
        <v>1</v>
      </c>
      <c r="I40" s="71">
        <v>0</v>
      </c>
      <c r="J40" s="71">
        <v>2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72">
        <v>0</v>
      </c>
    </row>
    <row r="41" spans="2:17" x14ac:dyDescent="0.15">
      <c r="B41" s="295"/>
      <c r="C41" s="300"/>
      <c r="D41" s="51" t="s">
        <v>60</v>
      </c>
      <c r="E41" s="70">
        <f t="shared" si="0"/>
        <v>1</v>
      </c>
      <c r="F41" s="71">
        <f t="shared" si="6"/>
        <v>1</v>
      </c>
      <c r="G41" s="72">
        <f t="shared" si="7"/>
        <v>0</v>
      </c>
      <c r="H41" s="73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1</v>
      </c>
      <c r="Q41" s="72">
        <v>0</v>
      </c>
    </row>
    <row r="42" spans="2:17" x14ac:dyDescent="0.15">
      <c r="B42" s="295"/>
      <c r="C42" s="300"/>
      <c r="D42" s="51" t="s">
        <v>61</v>
      </c>
      <c r="E42" s="70">
        <f t="shared" si="0"/>
        <v>0</v>
      </c>
      <c r="F42" s="71">
        <f t="shared" si="6"/>
        <v>0</v>
      </c>
      <c r="G42" s="72">
        <f t="shared" si="7"/>
        <v>0</v>
      </c>
      <c r="H42" s="73">
        <v>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72">
        <v>0</v>
      </c>
    </row>
    <row r="43" spans="2:17" x14ac:dyDescent="0.15">
      <c r="B43" s="295"/>
      <c r="C43" s="300"/>
      <c r="D43" s="51" t="s">
        <v>29</v>
      </c>
      <c r="E43" s="70">
        <f t="shared" si="0"/>
        <v>1</v>
      </c>
      <c r="F43" s="71">
        <f t="shared" si="6"/>
        <v>1</v>
      </c>
      <c r="G43" s="72">
        <f t="shared" si="7"/>
        <v>0</v>
      </c>
      <c r="H43" s="73">
        <v>1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1">
        <v>0</v>
      </c>
      <c r="Q43" s="72">
        <v>0</v>
      </c>
    </row>
    <row r="44" spans="2:17" x14ac:dyDescent="0.15">
      <c r="B44" s="295"/>
      <c r="C44" s="300"/>
      <c r="D44" s="36" t="s">
        <v>13</v>
      </c>
      <c r="E44" s="70">
        <f>SUM(F44:G44)</f>
        <v>12</v>
      </c>
      <c r="F44" s="71">
        <f t="shared" si="6"/>
        <v>12</v>
      </c>
      <c r="G44" s="72">
        <f t="shared" si="7"/>
        <v>0</v>
      </c>
      <c r="H44" s="79">
        <f>SUM(H35:H43)</f>
        <v>3</v>
      </c>
      <c r="I44" s="79">
        <f t="shared" ref="I44:Q44" si="9">SUM(I35:I43)</f>
        <v>0</v>
      </c>
      <c r="J44" s="79">
        <f t="shared" si="9"/>
        <v>5</v>
      </c>
      <c r="K44" s="79">
        <f t="shared" si="9"/>
        <v>0</v>
      </c>
      <c r="L44" s="79">
        <f t="shared" si="9"/>
        <v>3</v>
      </c>
      <c r="M44" s="79">
        <f t="shared" si="9"/>
        <v>0</v>
      </c>
      <c r="N44" s="79">
        <f t="shared" si="9"/>
        <v>0</v>
      </c>
      <c r="O44" s="79">
        <f t="shared" si="9"/>
        <v>0</v>
      </c>
      <c r="P44" s="79">
        <f t="shared" si="9"/>
        <v>1</v>
      </c>
      <c r="Q44" s="78">
        <f t="shared" si="9"/>
        <v>0</v>
      </c>
    </row>
    <row r="45" spans="2:17" ht="14.25" thickBot="1" x14ac:dyDescent="0.2">
      <c r="B45" s="305"/>
      <c r="C45" s="292" t="s">
        <v>63</v>
      </c>
      <c r="D45" s="293"/>
      <c r="E45" s="74">
        <f>SUM(F45:G45)</f>
        <v>82</v>
      </c>
      <c r="F45" s="75">
        <f>SUM(H45+J45+L45+N45+P45)</f>
        <v>73</v>
      </c>
      <c r="G45" s="76">
        <f>SUM(I45+K45+M45+O45+Q45)</f>
        <v>9</v>
      </c>
      <c r="H45" s="77">
        <f>SUM(H19+H20+H21+H22+H23+H24+H34+H44)</f>
        <v>24</v>
      </c>
      <c r="I45" s="77">
        <f t="shared" ref="I45:P45" si="10">SUM(I19+I20+I21+I22+I23+I24+I34+I44)</f>
        <v>4</v>
      </c>
      <c r="J45" s="77">
        <f t="shared" si="10"/>
        <v>27</v>
      </c>
      <c r="K45" s="77">
        <f t="shared" si="10"/>
        <v>3</v>
      </c>
      <c r="L45" s="77">
        <f t="shared" si="10"/>
        <v>15</v>
      </c>
      <c r="M45" s="77">
        <f t="shared" si="10"/>
        <v>1</v>
      </c>
      <c r="N45" s="77">
        <f t="shared" si="10"/>
        <v>4</v>
      </c>
      <c r="O45" s="77">
        <f t="shared" si="10"/>
        <v>1</v>
      </c>
      <c r="P45" s="77">
        <f t="shared" si="10"/>
        <v>3</v>
      </c>
      <c r="Q45" s="76">
        <f>SUM(Q19+Q20+Q21+Q22+Q23+Q24+Q34+Q44)</f>
        <v>0</v>
      </c>
    </row>
    <row r="46" spans="2:17" ht="14.25" thickBot="1" x14ac:dyDescent="0.2">
      <c r="B46" s="289" t="s">
        <v>64</v>
      </c>
      <c r="C46" s="290"/>
      <c r="D46" s="291"/>
      <c r="E46" s="139">
        <f t="shared" si="0"/>
        <v>1106</v>
      </c>
      <c r="F46" s="133">
        <f>SUM(H46+J46+L46+N46+P46)</f>
        <v>939</v>
      </c>
      <c r="G46" s="140">
        <f>SUM(I46+K46+M46+O46+Q46)</f>
        <v>167</v>
      </c>
      <c r="H46" s="81">
        <f>SUM(H18+H45)</f>
        <v>292</v>
      </c>
      <c r="I46" s="81">
        <f t="shared" ref="I46:Q46" si="11">SUM(I18+I45)</f>
        <v>52</v>
      </c>
      <c r="J46" s="81">
        <f t="shared" si="11"/>
        <v>269</v>
      </c>
      <c r="K46" s="81">
        <f t="shared" si="11"/>
        <v>56</v>
      </c>
      <c r="L46" s="81">
        <f t="shared" si="11"/>
        <v>168</v>
      </c>
      <c r="M46" s="81">
        <f t="shared" si="11"/>
        <v>28</v>
      </c>
      <c r="N46" s="81">
        <f t="shared" si="11"/>
        <v>126</v>
      </c>
      <c r="O46" s="81">
        <f t="shared" si="11"/>
        <v>19</v>
      </c>
      <c r="P46" s="81">
        <f t="shared" si="11"/>
        <v>84</v>
      </c>
      <c r="Q46" s="80">
        <f t="shared" si="11"/>
        <v>12</v>
      </c>
    </row>
  </sheetData>
  <mergeCells count="34">
    <mergeCell ref="C16:D16"/>
    <mergeCell ref="B46:D46"/>
    <mergeCell ref="C18:D18"/>
    <mergeCell ref="B19:B45"/>
    <mergeCell ref="C19:D19"/>
    <mergeCell ref="C20:D20"/>
    <mergeCell ref="C21:D21"/>
    <mergeCell ref="C22:D22"/>
    <mergeCell ref="C23:D23"/>
    <mergeCell ref="C24:D24"/>
    <mergeCell ref="C25:C34"/>
    <mergeCell ref="C35:C44"/>
    <mergeCell ref="C45:D45"/>
    <mergeCell ref="L2:M2"/>
    <mergeCell ref="C12:D12"/>
    <mergeCell ref="C13:D13"/>
    <mergeCell ref="C14:D14"/>
    <mergeCell ref="C15:D15"/>
    <mergeCell ref="N2:O2"/>
    <mergeCell ref="C17:D17"/>
    <mergeCell ref="P2:Q2"/>
    <mergeCell ref="B4:B18"/>
    <mergeCell ref="C4:D4"/>
    <mergeCell ref="C5:D5"/>
    <mergeCell ref="C6:D6"/>
    <mergeCell ref="C7:D7"/>
    <mergeCell ref="C8:D8"/>
    <mergeCell ref="C9:D9"/>
    <mergeCell ref="C10:D10"/>
    <mergeCell ref="C11:D11"/>
    <mergeCell ref="B2:D3"/>
    <mergeCell ref="E2:G2"/>
    <mergeCell ref="H2:I2"/>
    <mergeCell ref="J2:K2"/>
  </mergeCells>
  <phoneticPr fontId="1"/>
  <pageMargins left="0" right="0" top="0.15748031496062992" bottom="0.15748031496062992" header="0.31496062992125984" footer="0.31496062992125984"/>
  <pageSetup paperSize="8" scale="1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7"/>
  <sheetViews>
    <sheetView zoomScaleNormal="100" zoomScaleSheetLayoutView="75" workbookViewId="0">
      <selection activeCell="I21" sqref="I21"/>
    </sheetView>
  </sheetViews>
  <sheetFormatPr defaultColWidth="9" defaultRowHeight="13.5" x14ac:dyDescent="0.15"/>
  <cols>
    <col min="1" max="1" width="2.75" style="47" customWidth="1"/>
    <col min="2" max="2" width="2.75" style="47" bestFit="1" customWidth="1"/>
    <col min="3" max="3" width="14.25" style="334" bestFit="1" customWidth="1"/>
    <col min="4" max="4" width="9" style="334" customWidth="1"/>
    <col min="5" max="6" width="9" style="47" customWidth="1"/>
    <col min="7" max="20" width="7.5" style="47" customWidth="1"/>
    <col min="21" max="16384" width="9" style="47"/>
  </cols>
  <sheetData>
    <row r="1" spans="2:21" ht="14.25" thickBot="1" x14ac:dyDescent="0.2">
      <c r="B1" s="47" t="s">
        <v>135</v>
      </c>
      <c r="T1" s="164"/>
    </row>
    <row r="2" spans="2:21" ht="13.5" customHeight="1" x14ac:dyDescent="0.15">
      <c r="B2" s="266" t="s">
        <v>75</v>
      </c>
      <c r="C2" s="267"/>
      <c r="D2" s="311" t="s">
        <v>76</v>
      </c>
      <c r="E2" s="273"/>
      <c r="F2" s="262"/>
      <c r="G2" s="259" t="s">
        <v>67</v>
      </c>
      <c r="H2" s="271"/>
      <c r="I2" s="271" t="s">
        <v>68</v>
      </c>
      <c r="J2" s="271"/>
      <c r="K2" s="271" t="s">
        <v>69</v>
      </c>
      <c r="L2" s="271"/>
      <c r="M2" s="271" t="s">
        <v>70</v>
      </c>
      <c r="N2" s="271"/>
      <c r="O2" s="271" t="s">
        <v>71</v>
      </c>
      <c r="P2" s="271"/>
      <c r="Q2" s="271" t="s">
        <v>72</v>
      </c>
      <c r="R2" s="271"/>
      <c r="S2" s="271" t="s">
        <v>73</v>
      </c>
      <c r="T2" s="272"/>
    </row>
    <row r="3" spans="2:21" ht="14.25" thickBot="1" x14ac:dyDescent="0.2">
      <c r="B3" s="268"/>
      <c r="C3" s="269"/>
      <c r="D3" s="372" t="s">
        <v>0</v>
      </c>
      <c r="E3" s="37" t="s">
        <v>1</v>
      </c>
      <c r="F3" s="172" t="s">
        <v>2</v>
      </c>
      <c r="G3" s="168" t="s">
        <v>1</v>
      </c>
      <c r="H3" s="37" t="s">
        <v>2</v>
      </c>
      <c r="I3" s="168" t="s">
        <v>1</v>
      </c>
      <c r="J3" s="37" t="s">
        <v>2</v>
      </c>
      <c r="K3" s="39" t="s">
        <v>1</v>
      </c>
      <c r="L3" s="39" t="s">
        <v>2</v>
      </c>
      <c r="M3" s="37" t="s">
        <v>1</v>
      </c>
      <c r="N3" s="37" t="s">
        <v>2</v>
      </c>
      <c r="O3" s="168" t="s">
        <v>1</v>
      </c>
      <c r="P3" s="37" t="s">
        <v>2</v>
      </c>
      <c r="Q3" s="39" t="s">
        <v>1</v>
      </c>
      <c r="R3" s="39" t="s">
        <v>2</v>
      </c>
      <c r="S3" s="39" t="s">
        <v>1</v>
      </c>
      <c r="T3" s="40" t="s">
        <v>2</v>
      </c>
    </row>
    <row r="4" spans="2:21" ht="14.25" thickBot="1" x14ac:dyDescent="0.2">
      <c r="B4" s="306" t="s">
        <v>99</v>
      </c>
      <c r="C4" s="307"/>
      <c r="D4" s="373">
        <f>E4+F4</f>
        <v>1372</v>
      </c>
      <c r="E4" s="27">
        <f>M4+O4+Q4+S4</f>
        <v>985</v>
      </c>
      <c r="F4" s="28">
        <f>N4+P4+R4+T4</f>
        <v>387</v>
      </c>
      <c r="G4" s="29" t="s">
        <v>124</v>
      </c>
      <c r="H4" s="27" t="s">
        <v>124</v>
      </c>
      <c r="I4" s="27" t="s">
        <v>124</v>
      </c>
      <c r="J4" s="27" t="s">
        <v>124</v>
      </c>
      <c r="K4" s="27" t="s">
        <v>124</v>
      </c>
      <c r="L4" s="27" t="s">
        <v>124</v>
      </c>
      <c r="M4" s="219">
        <v>177</v>
      </c>
      <c r="N4" s="219">
        <v>70</v>
      </c>
      <c r="O4" s="219">
        <v>257</v>
      </c>
      <c r="P4" s="219">
        <v>136</v>
      </c>
      <c r="Q4" s="219">
        <v>373</v>
      </c>
      <c r="R4" s="219">
        <v>118</v>
      </c>
      <c r="S4" s="219">
        <v>178</v>
      </c>
      <c r="T4" s="220">
        <v>63</v>
      </c>
    </row>
    <row r="5" spans="2:21" ht="13.5" customHeight="1" x14ac:dyDescent="0.15">
      <c r="B5" s="308" t="s">
        <v>4</v>
      </c>
      <c r="C5" s="374" t="s">
        <v>100</v>
      </c>
      <c r="D5" s="375">
        <f t="shared" ref="D5:D35" si="0">E5+F5</f>
        <v>1046</v>
      </c>
      <c r="E5" s="41">
        <f t="shared" ref="E5:F35" si="1">M5+O5+Q5+S5</f>
        <v>732</v>
      </c>
      <c r="F5" s="42">
        <f t="shared" si="1"/>
        <v>314</v>
      </c>
      <c r="G5" s="43" t="s">
        <v>124</v>
      </c>
      <c r="H5" s="41" t="s">
        <v>124</v>
      </c>
      <c r="I5" s="41" t="s">
        <v>124</v>
      </c>
      <c r="J5" s="41" t="s">
        <v>124</v>
      </c>
      <c r="K5" s="41" t="s">
        <v>124</v>
      </c>
      <c r="L5" s="41" t="s">
        <v>124</v>
      </c>
      <c r="M5" s="222">
        <v>144</v>
      </c>
      <c r="N5" s="222">
        <v>62</v>
      </c>
      <c r="O5" s="222">
        <v>242</v>
      </c>
      <c r="P5" s="222">
        <v>114</v>
      </c>
      <c r="Q5" s="222">
        <v>235</v>
      </c>
      <c r="R5" s="222">
        <v>97</v>
      </c>
      <c r="S5" s="222">
        <v>111</v>
      </c>
      <c r="T5" s="223">
        <v>41</v>
      </c>
    </row>
    <row r="6" spans="2:21" x14ac:dyDescent="0.15">
      <c r="B6" s="309"/>
      <c r="C6" s="376" t="s">
        <v>101</v>
      </c>
      <c r="D6" s="377">
        <f t="shared" si="0"/>
        <v>1956</v>
      </c>
      <c r="E6" s="21">
        <f t="shared" si="1"/>
        <v>1244</v>
      </c>
      <c r="F6" s="22">
        <f t="shared" si="1"/>
        <v>712</v>
      </c>
      <c r="G6" s="23" t="s">
        <v>124</v>
      </c>
      <c r="H6" s="21" t="s">
        <v>124</v>
      </c>
      <c r="I6" s="21" t="s">
        <v>124</v>
      </c>
      <c r="J6" s="21" t="s">
        <v>124</v>
      </c>
      <c r="K6" s="21" t="s">
        <v>124</v>
      </c>
      <c r="L6" s="21" t="s">
        <v>124</v>
      </c>
      <c r="M6" s="216">
        <v>188</v>
      </c>
      <c r="N6" s="216">
        <v>97</v>
      </c>
      <c r="O6" s="216">
        <v>366</v>
      </c>
      <c r="P6" s="216">
        <v>189</v>
      </c>
      <c r="Q6" s="216">
        <v>418</v>
      </c>
      <c r="R6" s="216">
        <v>257</v>
      </c>
      <c r="S6" s="216">
        <v>272</v>
      </c>
      <c r="T6" s="217">
        <v>169</v>
      </c>
    </row>
    <row r="7" spans="2:21" x14ac:dyDescent="0.15">
      <c r="B7" s="309"/>
      <c r="C7" s="376" t="s">
        <v>102</v>
      </c>
      <c r="D7" s="377">
        <f t="shared" si="0"/>
        <v>359</v>
      </c>
      <c r="E7" s="21">
        <f t="shared" si="1"/>
        <v>200</v>
      </c>
      <c r="F7" s="22">
        <f t="shared" si="1"/>
        <v>159</v>
      </c>
      <c r="G7" s="23" t="s">
        <v>124</v>
      </c>
      <c r="H7" s="21" t="s">
        <v>124</v>
      </c>
      <c r="I7" s="21" t="s">
        <v>124</v>
      </c>
      <c r="J7" s="21" t="s">
        <v>124</v>
      </c>
      <c r="K7" s="21" t="s">
        <v>124</v>
      </c>
      <c r="L7" s="21" t="s">
        <v>124</v>
      </c>
      <c r="M7" s="216">
        <v>37</v>
      </c>
      <c r="N7" s="216">
        <v>37</v>
      </c>
      <c r="O7" s="216">
        <v>55</v>
      </c>
      <c r="P7" s="216">
        <v>51</v>
      </c>
      <c r="Q7" s="216">
        <v>72</v>
      </c>
      <c r="R7" s="216">
        <v>41</v>
      </c>
      <c r="S7" s="216">
        <v>36</v>
      </c>
      <c r="T7" s="217">
        <v>30</v>
      </c>
    </row>
    <row r="8" spans="2:21" x14ac:dyDescent="0.15">
      <c r="B8" s="309"/>
      <c r="C8" s="376" t="s">
        <v>103</v>
      </c>
      <c r="D8" s="377">
        <f t="shared" si="0"/>
        <v>166</v>
      </c>
      <c r="E8" s="21">
        <f t="shared" si="1"/>
        <v>122</v>
      </c>
      <c r="F8" s="22">
        <f t="shared" si="1"/>
        <v>44</v>
      </c>
      <c r="G8" s="23" t="s">
        <v>124</v>
      </c>
      <c r="H8" s="21" t="s">
        <v>124</v>
      </c>
      <c r="I8" s="21" t="s">
        <v>124</v>
      </c>
      <c r="J8" s="21" t="s">
        <v>124</v>
      </c>
      <c r="K8" s="21" t="s">
        <v>124</v>
      </c>
      <c r="L8" s="21" t="s">
        <v>124</v>
      </c>
      <c r="M8" s="216">
        <v>23</v>
      </c>
      <c r="N8" s="216">
        <v>4</v>
      </c>
      <c r="O8" s="216">
        <v>36</v>
      </c>
      <c r="P8" s="216">
        <v>18</v>
      </c>
      <c r="Q8" s="216">
        <v>44</v>
      </c>
      <c r="R8" s="216">
        <v>14</v>
      </c>
      <c r="S8" s="216">
        <v>19</v>
      </c>
      <c r="T8" s="217">
        <v>8</v>
      </c>
    </row>
    <row r="9" spans="2:21" x14ac:dyDescent="0.15">
      <c r="B9" s="309"/>
      <c r="C9" s="376" t="s">
        <v>104</v>
      </c>
      <c r="D9" s="377">
        <f t="shared" si="0"/>
        <v>271</v>
      </c>
      <c r="E9" s="21">
        <f t="shared" si="1"/>
        <v>160</v>
      </c>
      <c r="F9" s="22">
        <f t="shared" si="1"/>
        <v>111</v>
      </c>
      <c r="G9" s="23" t="s">
        <v>124</v>
      </c>
      <c r="H9" s="21" t="s">
        <v>124</v>
      </c>
      <c r="I9" s="21" t="s">
        <v>124</v>
      </c>
      <c r="J9" s="21" t="s">
        <v>124</v>
      </c>
      <c r="K9" s="21" t="s">
        <v>124</v>
      </c>
      <c r="L9" s="21" t="s">
        <v>124</v>
      </c>
      <c r="M9" s="216">
        <v>22</v>
      </c>
      <c r="N9" s="216">
        <v>15</v>
      </c>
      <c r="O9" s="216">
        <v>38</v>
      </c>
      <c r="P9" s="216">
        <v>28</v>
      </c>
      <c r="Q9" s="216">
        <v>67</v>
      </c>
      <c r="R9" s="216">
        <v>46</v>
      </c>
      <c r="S9" s="216">
        <v>33</v>
      </c>
      <c r="T9" s="217">
        <v>22</v>
      </c>
    </row>
    <row r="10" spans="2:21" x14ac:dyDescent="0.15">
      <c r="B10" s="309"/>
      <c r="C10" s="376" t="s">
        <v>105</v>
      </c>
      <c r="D10" s="377">
        <f t="shared" si="0"/>
        <v>679</v>
      </c>
      <c r="E10" s="21">
        <f t="shared" si="1"/>
        <v>453</v>
      </c>
      <c r="F10" s="22">
        <f t="shared" si="1"/>
        <v>226</v>
      </c>
      <c r="G10" s="23" t="s">
        <v>124</v>
      </c>
      <c r="H10" s="21" t="s">
        <v>124</v>
      </c>
      <c r="I10" s="21" t="s">
        <v>124</v>
      </c>
      <c r="J10" s="21" t="s">
        <v>124</v>
      </c>
      <c r="K10" s="21" t="s">
        <v>124</v>
      </c>
      <c r="L10" s="21" t="s">
        <v>124</v>
      </c>
      <c r="M10" s="216">
        <v>92</v>
      </c>
      <c r="N10" s="216">
        <v>61</v>
      </c>
      <c r="O10" s="216">
        <v>155</v>
      </c>
      <c r="P10" s="216">
        <v>64</v>
      </c>
      <c r="Q10" s="216">
        <v>153</v>
      </c>
      <c r="R10" s="216">
        <v>67</v>
      </c>
      <c r="S10" s="216">
        <v>53</v>
      </c>
      <c r="T10" s="217">
        <v>34</v>
      </c>
    </row>
    <row r="11" spans="2:21" x14ac:dyDescent="0.15">
      <c r="B11" s="309"/>
      <c r="C11" s="376" t="s">
        <v>106</v>
      </c>
      <c r="D11" s="377">
        <f t="shared" si="0"/>
        <v>1645</v>
      </c>
      <c r="E11" s="21">
        <f t="shared" si="1"/>
        <v>1045</v>
      </c>
      <c r="F11" s="22">
        <f t="shared" si="1"/>
        <v>600</v>
      </c>
      <c r="G11" s="23" t="s">
        <v>124</v>
      </c>
      <c r="H11" s="21" t="s">
        <v>124</v>
      </c>
      <c r="I11" s="21" t="s">
        <v>124</v>
      </c>
      <c r="J11" s="21" t="s">
        <v>124</v>
      </c>
      <c r="K11" s="21" t="s">
        <v>124</v>
      </c>
      <c r="L11" s="21" t="s">
        <v>124</v>
      </c>
      <c r="M11" s="216">
        <v>166</v>
      </c>
      <c r="N11" s="216">
        <v>63</v>
      </c>
      <c r="O11" s="216">
        <v>346</v>
      </c>
      <c r="P11" s="216">
        <v>196</v>
      </c>
      <c r="Q11" s="216">
        <v>356</v>
      </c>
      <c r="R11" s="216">
        <v>231</v>
      </c>
      <c r="S11" s="216">
        <v>177</v>
      </c>
      <c r="T11" s="217">
        <v>110</v>
      </c>
    </row>
    <row r="12" spans="2:21" x14ac:dyDescent="0.15">
      <c r="B12" s="309"/>
      <c r="C12" s="376" t="s">
        <v>107</v>
      </c>
      <c r="D12" s="377">
        <f t="shared" si="0"/>
        <v>701</v>
      </c>
      <c r="E12" s="21">
        <f t="shared" si="1"/>
        <v>438</v>
      </c>
      <c r="F12" s="22">
        <f t="shared" si="1"/>
        <v>263</v>
      </c>
      <c r="G12" s="23" t="s">
        <v>124</v>
      </c>
      <c r="H12" s="21" t="s">
        <v>124</v>
      </c>
      <c r="I12" s="21" t="s">
        <v>124</v>
      </c>
      <c r="J12" s="21" t="s">
        <v>124</v>
      </c>
      <c r="K12" s="21" t="s">
        <v>124</v>
      </c>
      <c r="L12" s="21" t="s">
        <v>124</v>
      </c>
      <c r="M12" s="216">
        <v>69</v>
      </c>
      <c r="N12" s="216">
        <v>45</v>
      </c>
      <c r="O12" s="216">
        <v>144</v>
      </c>
      <c r="P12" s="216">
        <v>76</v>
      </c>
      <c r="Q12" s="216">
        <v>148</v>
      </c>
      <c r="R12" s="216">
        <v>90</v>
      </c>
      <c r="S12" s="216">
        <v>77</v>
      </c>
      <c r="T12" s="217">
        <v>52</v>
      </c>
    </row>
    <row r="13" spans="2:21" ht="14.25" thickBot="1" x14ac:dyDescent="0.2">
      <c r="B13" s="310"/>
      <c r="C13" s="378" t="s">
        <v>13</v>
      </c>
      <c r="D13" s="379">
        <f t="shared" si="0"/>
        <v>6823</v>
      </c>
      <c r="E13" s="60">
        <f t="shared" si="1"/>
        <v>4394</v>
      </c>
      <c r="F13" s="61">
        <f t="shared" si="1"/>
        <v>2429</v>
      </c>
      <c r="G13" s="62" t="s">
        <v>124</v>
      </c>
      <c r="H13" s="62" t="s">
        <v>124</v>
      </c>
      <c r="I13" s="62" t="s">
        <v>124</v>
      </c>
      <c r="J13" s="62" t="s">
        <v>124</v>
      </c>
      <c r="K13" s="62" t="s">
        <v>124</v>
      </c>
      <c r="L13" s="62" t="s">
        <v>124</v>
      </c>
      <c r="M13" s="62">
        <f t="shared" ref="M13:S13" si="2">SUM(M5:M12)</f>
        <v>741</v>
      </c>
      <c r="N13" s="62">
        <f t="shared" si="2"/>
        <v>384</v>
      </c>
      <c r="O13" s="62">
        <f t="shared" si="2"/>
        <v>1382</v>
      </c>
      <c r="P13" s="62">
        <f t="shared" si="2"/>
        <v>736</v>
      </c>
      <c r="Q13" s="62">
        <f t="shared" si="2"/>
        <v>1493</v>
      </c>
      <c r="R13" s="62">
        <f>SUM(R5:R12)</f>
        <v>843</v>
      </c>
      <c r="S13" s="62">
        <f t="shared" si="2"/>
        <v>778</v>
      </c>
      <c r="T13" s="61">
        <f>SUM(T5:T12)</f>
        <v>466</v>
      </c>
      <c r="U13" s="152"/>
    </row>
    <row r="14" spans="2:21" ht="13.5" customHeight="1" x14ac:dyDescent="0.15">
      <c r="B14" s="309" t="s">
        <v>77</v>
      </c>
      <c r="C14" s="341" t="s">
        <v>141</v>
      </c>
      <c r="D14" s="380">
        <f t="shared" si="0"/>
        <v>156</v>
      </c>
      <c r="E14" s="41">
        <f t="shared" si="1"/>
        <v>96</v>
      </c>
      <c r="F14" s="42">
        <f t="shared" si="1"/>
        <v>60</v>
      </c>
      <c r="G14" s="43" t="s">
        <v>124</v>
      </c>
      <c r="H14" s="41" t="s">
        <v>124</v>
      </c>
      <c r="I14" s="41" t="s">
        <v>124</v>
      </c>
      <c r="J14" s="41" t="s">
        <v>124</v>
      </c>
      <c r="K14" s="41" t="s">
        <v>124</v>
      </c>
      <c r="L14" s="41" t="s">
        <v>124</v>
      </c>
      <c r="M14" s="222">
        <v>7</v>
      </c>
      <c r="N14" s="222">
        <v>4</v>
      </c>
      <c r="O14" s="222">
        <v>27</v>
      </c>
      <c r="P14" s="222">
        <v>14</v>
      </c>
      <c r="Q14" s="222">
        <v>35</v>
      </c>
      <c r="R14" s="222">
        <v>25</v>
      </c>
      <c r="S14" s="222">
        <v>27</v>
      </c>
      <c r="T14" s="223">
        <v>17</v>
      </c>
    </row>
    <row r="15" spans="2:21" x14ac:dyDescent="0.15">
      <c r="B15" s="309"/>
      <c r="C15" s="376" t="s">
        <v>15</v>
      </c>
      <c r="D15" s="377">
        <f>E15+F15</f>
        <v>168</v>
      </c>
      <c r="E15" s="21">
        <f t="shared" si="1"/>
        <v>108</v>
      </c>
      <c r="F15" s="22">
        <f t="shared" si="1"/>
        <v>60</v>
      </c>
      <c r="G15" s="23" t="s">
        <v>124</v>
      </c>
      <c r="H15" s="21" t="s">
        <v>124</v>
      </c>
      <c r="I15" s="21" t="s">
        <v>124</v>
      </c>
      <c r="J15" s="21" t="s">
        <v>124</v>
      </c>
      <c r="K15" s="21" t="s">
        <v>124</v>
      </c>
      <c r="L15" s="21" t="s">
        <v>124</v>
      </c>
      <c r="M15" s="216">
        <v>11</v>
      </c>
      <c r="N15" s="216">
        <v>7</v>
      </c>
      <c r="O15" s="216">
        <v>26</v>
      </c>
      <c r="P15" s="216">
        <v>15</v>
      </c>
      <c r="Q15" s="216">
        <v>43</v>
      </c>
      <c r="R15" s="216">
        <v>17</v>
      </c>
      <c r="S15" s="216">
        <v>28</v>
      </c>
      <c r="T15" s="217">
        <v>21</v>
      </c>
    </row>
    <row r="16" spans="2:21" x14ac:dyDescent="0.15">
      <c r="B16" s="309"/>
      <c r="C16" s="376" t="s">
        <v>65</v>
      </c>
      <c r="D16" s="377">
        <f t="shared" si="0"/>
        <v>68</v>
      </c>
      <c r="E16" s="21">
        <f t="shared" si="1"/>
        <v>43</v>
      </c>
      <c r="F16" s="22">
        <f t="shared" si="1"/>
        <v>25</v>
      </c>
      <c r="G16" s="23" t="s">
        <v>124</v>
      </c>
      <c r="H16" s="21" t="s">
        <v>124</v>
      </c>
      <c r="I16" s="21" t="s">
        <v>124</v>
      </c>
      <c r="J16" s="21" t="s">
        <v>124</v>
      </c>
      <c r="K16" s="21" t="s">
        <v>124</v>
      </c>
      <c r="L16" s="21" t="s">
        <v>124</v>
      </c>
      <c r="M16" s="216">
        <v>6</v>
      </c>
      <c r="N16" s="216">
        <v>6</v>
      </c>
      <c r="O16" s="216">
        <v>8</v>
      </c>
      <c r="P16" s="216">
        <v>6</v>
      </c>
      <c r="Q16" s="216">
        <v>15</v>
      </c>
      <c r="R16" s="216">
        <v>9</v>
      </c>
      <c r="S16" s="216">
        <v>14</v>
      </c>
      <c r="T16" s="217">
        <v>4</v>
      </c>
    </row>
    <row r="17" spans="2:20" x14ac:dyDescent="0.15">
      <c r="B17" s="309"/>
      <c r="C17" s="376" t="s">
        <v>66</v>
      </c>
      <c r="D17" s="377">
        <f t="shared" si="0"/>
        <v>59</v>
      </c>
      <c r="E17" s="21">
        <f t="shared" si="1"/>
        <v>29</v>
      </c>
      <c r="F17" s="22">
        <f t="shared" si="1"/>
        <v>30</v>
      </c>
      <c r="G17" s="23" t="s">
        <v>124</v>
      </c>
      <c r="H17" s="21" t="s">
        <v>124</v>
      </c>
      <c r="I17" s="21" t="s">
        <v>124</v>
      </c>
      <c r="J17" s="21" t="s">
        <v>124</v>
      </c>
      <c r="K17" s="21" t="s">
        <v>124</v>
      </c>
      <c r="L17" s="21" t="s">
        <v>124</v>
      </c>
      <c r="M17" s="216">
        <v>1</v>
      </c>
      <c r="N17" s="216">
        <v>4</v>
      </c>
      <c r="O17" s="216">
        <v>7</v>
      </c>
      <c r="P17" s="216">
        <v>9</v>
      </c>
      <c r="Q17" s="216">
        <v>13</v>
      </c>
      <c r="R17" s="216">
        <v>12</v>
      </c>
      <c r="S17" s="216">
        <v>8</v>
      </c>
      <c r="T17" s="217">
        <v>5</v>
      </c>
    </row>
    <row r="18" spans="2:20" x14ac:dyDescent="0.15">
      <c r="B18" s="309"/>
      <c r="C18" s="376" t="s">
        <v>81</v>
      </c>
      <c r="D18" s="377">
        <f t="shared" si="0"/>
        <v>23</v>
      </c>
      <c r="E18" s="21">
        <f t="shared" si="1"/>
        <v>10</v>
      </c>
      <c r="F18" s="22">
        <f t="shared" si="1"/>
        <v>13</v>
      </c>
      <c r="G18" s="23" t="s">
        <v>124</v>
      </c>
      <c r="H18" s="21" t="s">
        <v>124</v>
      </c>
      <c r="I18" s="21" t="s">
        <v>124</v>
      </c>
      <c r="J18" s="21" t="s">
        <v>124</v>
      </c>
      <c r="K18" s="21" t="s">
        <v>124</v>
      </c>
      <c r="L18" s="21" t="s">
        <v>124</v>
      </c>
      <c r="M18" s="216">
        <v>1</v>
      </c>
      <c r="N18" s="216">
        <v>3</v>
      </c>
      <c r="O18" s="216">
        <v>2</v>
      </c>
      <c r="P18" s="216">
        <v>4</v>
      </c>
      <c r="Q18" s="216">
        <v>5</v>
      </c>
      <c r="R18" s="216">
        <v>3</v>
      </c>
      <c r="S18" s="216">
        <v>2</v>
      </c>
      <c r="T18" s="217">
        <v>3</v>
      </c>
    </row>
    <row r="19" spans="2:20" x14ac:dyDescent="0.15">
      <c r="B19" s="309"/>
      <c r="C19" s="376" t="s">
        <v>82</v>
      </c>
      <c r="D19" s="377">
        <f t="shared" si="0"/>
        <v>26</v>
      </c>
      <c r="E19" s="21">
        <f t="shared" si="1"/>
        <v>14</v>
      </c>
      <c r="F19" s="22">
        <f t="shared" si="1"/>
        <v>12</v>
      </c>
      <c r="G19" s="23" t="s">
        <v>124</v>
      </c>
      <c r="H19" s="21" t="s">
        <v>124</v>
      </c>
      <c r="I19" s="21" t="s">
        <v>124</v>
      </c>
      <c r="J19" s="21" t="s">
        <v>124</v>
      </c>
      <c r="K19" s="21" t="s">
        <v>124</v>
      </c>
      <c r="L19" s="21" t="s">
        <v>124</v>
      </c>
      <c r="M19" s="216">
        <v>2</v>
      </c>
      <c r="N19" s="216">
        <v>1</v>
      </c>
      <c r="O19" s="216">
        <v>1</v>
      </c>
      <c r="P19" s="216">
        <v>1</v>
      </c>
      <c r="Q19" s="216">
        <v>5</v>
      </c>
      <c r="R19" s="216">
        <v>7</v>
      </c>
      <c r="S19" s="216">
        <v>6</v>
      </c>
      <c r="T19" s="217">
        <v>3</v>
      </c>
    </row>
    <row r="20" spans="2:20" x14ac:dyDescent="0.15">
      <c r="B20" s="309"/>
      <c r="C20" s="376" t="s">
        <v>83</v>
      </c>
      <c r="D20" s="377">
        <f t="shared" si="0"/>
        <v>21</v>
      </c>
      <c r="E20" s="21">
        <f t="shared" si="1"/>
        <v>7</v>
      </c>
      <c r="F20" s="22">
        <f t="shared" si="1"/>
        <v>14</v>
      </c>
      <c r="G20" s="23" t="s">
        <v>124</v>
      </c>
      <c r="H20" s="21" t="s">
        <v>124</v>
      </c>
      <c r="I20" s="21" t="s">
        <v>124</v>
      </c>
      <c r="J20" s="21" t="s">
        <v>124</v>
      </c>
      <c r="K20" s="21" t="s">
        <v>124</v>
      </c>
      <c r="L20" s="21" t="s">
        <v>124</v>
      </c>
      <c r="M20" s="216">
        <v>0</v>
      </c>
      <c r="N20" s="216">
        <v>1</v>
      </c>
      <c r="O20" s="216">
        <v>0</v>
      </c>
      <c r="P20" s="216">
        <v>5</v>
      </c>
      <c r="Q20" s="216">
        <v>3</v>
      </c>
      <c r="R20" s="216">
        <v>7</v>
      </c>
      <c r="S20" s="216">
        <v>4</v>
      </c>
      <c r="T20" s="217">
        <v>1</v>
      </c>
    </row>
    <row r="21" spans="2:20" ht="14.25" thickBot="1" x14ac:dyDescent="0.2">
      <c r="B21" s="309"/>
      <c r="C21" s="381" t="s">
        <v>13</v>
      </c>
      <c r="D21" s="379">
        <f t="shared" si="0"/>
        <v>521</v>
      </c>
      <c r="E21" s="60">
        <f t="shared" si="1"/>
        <v>307</v>
      </c>
      <c r="F21" s="61">
        <f t="shared" si="1"/>
        <v>214</v>
      </c>
      <c r="G21" s="62" t="s">
        <v>124</v>
      </c>
      <c r="H21" s="60" t="s">
        <v>124</v>
      </c>
      <c r="I21" s="60" t="s">
        <v>124</v>
      </c>
      <c r="J21" s="60" t="s">
        <v>124</v>
      </c>
      <c r="K21" s="60" t="s">
        <v>124</v>
      </c>
      <c r="L21" s="60" t="s">
        <v>124</v>
      </c>
      <c r="M21" s="60">
        <f>SUM(M14:M20)</f>
        <v>28</v>
      </c>
      <c r="N21" s="60">
        <f t="shared" ref="N21:S21" si="3">SUM(N14:N20)</f>
        <v>26</v>
      </c>
      <c r="O21" s="60">
        <f t="shared" si="3"/>
        <v>71</v>
      </c>
      <c r="P21" s="60">
        <f t="shared" si="3"/>
        <v>54</v>
      </c>
      <c r="Q21" s="60">
        <f t="shared" si="3"/>
        <v>119</v>
      </c>
      <c r="R21" s="60">
        <f t="shared" si="3"/>
        <v>80</v>
      </c>
      <c r="S21" s="60">
        <f t="shared" si="3"/>
        <v>89</v>
      </c>
      <c r="T21" s="61">
        <f>SUM(T14:T20)</f>
        <v>54</v>
      </c>
    </row>
    <row r="22" spans="2:20" ht="13.5" customHeight="1" x14ac:dyDescent="0.15">
      <c r="B22" s="308" t="s">
        <v>84</v>
      </c>
      <c r="C22" s="374" t="s">
        <v>85</v>
      </c>
      <c r="D22" s="375">
        <f t="shared" si="0"/>
        <v>498</v>
      </c>
      <c r="E22" s="41">
        <f t="shared" si="1"/>
        <v>292</v>
      </c>
      <c r="F22" s="42">
        <f t="shared" si="1"/>
        <v>206</v>
      </c>
      <c r="G22" s="43" t="s">
        <v>124</v>
      </c>
      <c r="H22" s="41" t="s">
        <v>124</v>
      </c>
      <c r="I22" s="41" t="s">
        <v>124</v>
      </c>
      <c r="J22" s="41" t="s">
        <v>124</v>
      </c>
      <c r="K22" s="41" t="s">
        <v>124</v>
      </c>
      <c r="L22" s="41" t="s">
        <v>124</v>
      </c>
      <c r="M22" s="222">
        <v>26</v>
      </c>
      <c r="N22" s="222">
        <v>20</v>
      </c>
      <c r="O22" s="222">
        <v>77</v>
      </c>
      <c r="P22" s="222">
        <v>61</v>
      </c>
      <c r="Q22" s="222">
        <v>116</v>
      </c>
      <c r="R22" s="222">
        <v>78</v>
      </c>
      <c r="S22" s="222">
        <v>73</v>
      </c>
      <c r="T22" s="214">
        <v>47</v>
      </c>
    </row>
    <row r="23" spans="2:20" x14ac:dyDescent="0.15">
      <c r="B23" s="309"/>
      <c r="C23" s="376" t="s">
        <v>86</v>
      </c>
      <c r="D23" s="377">
        <f t="shared" si="0"/>
        <v>1129</v>
      </c>
      <c r="E23" s="21">
        <f t="shared" si="1"/>
        <v>633</v>
      </c>
      <c r="F23" s="22">
        <f t="shared" si="1"/>
        <v>496</v>
      </c>
      <c r="G23" s="23" t="s">
        <v>124</v>
      </c>
      <c r="H23" s="21" t="s">
        <v>124</v>
      </c>
      <c r="I23" s="21" t="s">
        <v>124</v>
      </c>
      <c r="J23" s="21" t="s">
        <v>124</v>
      </c>
      <c r="K23" s="21" t="s">
        <v>124</v>
      </c>
      <c r="L23" s="21" t="s">
        <v>124</v>
      </c>
      <c r="M23" s="216">
        <v>128</v>
      </c>
      <c r="N23" s="216">
        <v>104</v>
      </c>
      <c r="O23" s="216">
        <v>199</v>
      </c>
      <c r="P23" s="216">
        <v>176</v>
      </c>
      <c r="Q23" s="216">
        <v>193</v>
      </c>
      <c r="R23" s="216">
        <v>148</v>
      </c>
      <c r="S23" s="216">
        <v>113</v>
      </c>
      <c r="T23" s="217">
        <v>68</v>
      </c>
    </row>
    <row r="24" spans="2:20" x14ac:dyDescent="0.15">
      <c r="B24" s="309"/>
      <c r="C24" s="376" t="s">
        <v>87</v>
      </c>
      <c r="D24" s="377">
        <f t="shared" si="0"/>
        <v>314</v>
      </c>
      <c r="E24" s="21">
        <f t="shared" si="1"/>
        <v>185</v>
      </c>
      <c r="F24" s="22">
        <f t="shared" si="1"/>
        <v>129</v>
      </c>
      <c r="G24" s="23" t="s">
        <v>124</v>
      </c>
      <c r="H24" s="21" t="s">
        <v>124</v>
      </c>
      <c r="I24" s="21" t="s">
        <v>124</v>
      </c>
      <c r="J24" s="21" t="s">
        <v>124</v>
      </c>
      <c r="K24" s="21" t="s">
        <v>124</v>
      </c>
      <c r="L24" s="21" t="s">
        <v>124</v>
      </c>
      <c r="M24" s="216">
        <v>10</v>
      </c>
      <c r="N24" s="216">
        <v>8</v>
      </c>
      <c r="O24" s="216">
        <v>45</v>
      </c>
      <c r="P24" s="216">
        <v>30</v>
      </c>
      <c r="Q24" s="216">
        <v>71</v>
      </c>
      <c r="R24" s="216">
        <v>55</v>
      </c>
      <c r="S24" s="216">
        <v>59</v>
      </c>
      <c r="T24" s="217">
        <v>36</v>
      </c>
    </row>
    <row r="25" spans="2:20" x14ac:dyDescent="0.15">
      <c r="B25" s="309"/>
      <c r="C25" s="376" t="s">
        <v>23</v>
      </c>
      <c r="D25" s="377">
        <f t="shared" si="0"/>
        <v>251</v>
      </c>
      <c r="E25" s="21">
        <f t="shared" si="1"/>
        <v>131</v>
      </c>
      <c r="F25" s="22">
        <f t="shared" si="1"/>
        <v>120</v>
      </c>
      <c r="G25" s="23" t="s">
        <v>124</v>
      </c>
      <c r="H25" s="21" t="s">
        <v>124</v>
      </c>
      <c r="I25" s="21" t="s">
        <v>124</v>
      </c>
      <c r="J25" s="21" t="s">
        <v>124</v>
      </c>
      <c r="K25" s="21" t="s">
        <v>124</v>
      </c>
      <c r="L25" s="21" t="s">
        <v>124</v>
      </c>
      <c r="M25" s="216">
        <v>9</v>
      </c>
      <c r="N25" s="216">
        <v>10</v>
      </c>
      <c r="O25" s="216">
        <v>32</v>
      </c>
      <c r="P25" s="216">
        <v>25</v>
      </c>
      <c r="Q25" s="216">
        <v>54</v>
      </c>
      <c r="R25" s="216">
        <v>50</v>
      </c>
      <c r="S25" s="216">
        <v>36</v>
      </c>
      <c r="T25" s="217">
        <v>35</v>
      </c>
    </row>
    <row r="26" spans="2:20" x14ac:dyDescent="0.15">
      <c r="B26" s="309"/>
      <c r="C26" s="376" t="s">
        <v>88</v>
      </c>
      <c r="D26" s="377">
        <f t="shared" si="0"/>
        <v>1597</v>
      </c>
      <c r="E26" s="21">
        <f t="shared" si="1"/>
        <v>921</v>
      </c>
      <c r="F26" s="22">
        <f t="shared" si="1"/>
        <v>676</v>
      </c>
      <c r="G26" s="23" t="s">
        <v>124</v>
      </c>
      <c r="H26" s="21" t="s">
        <v>124</v>
      </c>
      <c r="I26" s="21" t="s">
        <v>124</v>
      </c>
      <c r="J26" s="21" t="s">
        <v>124</v>
      </c>
      <c r="K26" s="21" t="s">
        <v>124</v>
      </c>
      <c r="L26" s="21" t="s">
        <v>124</v>
      </c>
      <c r="M26" s="216">
        <v>95</v>
      </c>
      <c r="N26" s="216">
        <v>66</v>
      </c>
      <c r="O26" s="216">
        <v>207</v>
      </c>
      <c r="P26" s="216">
        <v>154</v>
      </c>
      <c r="Q26" s="216">
        <v>351</v>
      </c>
      <c r="R26" s="216">
        <v>280</v>
      </c>
      <c r="S26" s="216">
        <v>268</v>
      </c>
      <c r="T26" s="217">
        <v>176</v>
      </c>
    </row>
    <row r="27" spans="2:20" ht="14.25" thickBot="1" x14ac:dyDescent="0.2">
      <c r="B27" s="310"/>
      <c r="C27" s="378" t="s">
        <v>13</v>
      </c>
      <c r="D27" s="379">
        <f t="shared" si="0"/>
        <v>3789</v>
      </c>
      <c r="E27" s="60">
        <f t="shared" si="1"/>
        <v>2162</v>
      </c>
      <c r="F27" s="61">
        <f t="shared" si="1"/>
        <v>1627</v>
      </c>
      <c r="G27" s="62" t="s">
        <v>124</v>
      </c>
      <c r="H27" s="60" t="s">
        <v>124</v>
      </c>
      <c r="I27" s="60" t="s">
        <v>124</v>
      </c>
      <c r="J27" s="60" t="s">
        <v>124</v>
      </c>
      <c r="K27" s="60" t="s">
        <v>124</v>
      </c>
      <c r="L27" s="60" t="s">
        <v>124</v>
      </c>
      <c r="M27" s="60">
        <f>SUM(M22:M26)</f>
        <v>268</v>
      </c>
      <c r="N27" s="60">
        <f t="shared" ref="N27:S27" si="4">SUM(N22:N26)</f>
        <v>208</v>
      </c>
      <c r="O27" s="60">
        <f t="shared" si="4"/>
        <v>560</v>
      </c>
      <c r="P27" s="60">
        <f t="shared" si="4"/>
        <v>446</v>
      </c>
      <c r="Q27" s="60">
        <f t="shared" si="4"/>
        <v>785</v>
      </c>
      <c r="R27" s="60">
        <f t="shared" si="4"/>
        <v>611</v>
      </c>
      <c r="S27" s="60">
        <f t="shared" si="4"/>
        <v>549</v>
      </c>
      <c r="T27" s="61">
        <f>SUM(T22:T26)</f>
        <v>362</v>
      </c>
    </row>
    <row r="28" spans="2:20" ht="13.5" customHeight="1" x14ac:dyDescent="0.15">
      <c r="B28" s="309" t="s">
        <v>25</v>
      </c>
      <c r="C28" s="382" t="s">
        <v>89</v>
      </c>
      <c r="D28" s="375">
        <f t="shared" si="0"/>
        <v>125</v>
      </c>
      <c r="E28" s="41">
        <f t="shared" si="1"/>
        <v>60</v>
      </c>
      <c r="F28" s="42">
        <f t="shared" si="1"/>
        <v>65</v>
      </c>
      <c r="G28" s="43" t="s">
        <v>124</v>
      </c>
      <c r="H28" s="41" t="s">
        <v>124</v>
      </c>
      <c r="I28" s="41" t="s">
        <v>124</v>
      </c>
      <c r="J28" s="41" t="s">
        <v>124</v>
      </c>
      <c r="K28" s="41" t="s">
        <v>124</v>
      </c>
      <c r="L28" s="41" t="s">
        <v>124</v>
      </c>
      <c r="M28" s="222">
        <v>7</v>
      </c>
      <c r="N28" s="222">
        <v>9</v>
      </c>
      <c r="O28" s="222">
        <v>7</v>
      </c>
      <c r="P28" s="222">
        <v>14</v>
      </c>
      <c r="Q28" s="222">
        <v>27</v>
      </c>
      <c r="R28" s="222">
        <v>25</v>
      </c>
      <c r="S28" s="222">
        <v>19</v>
      </c>
      <c r="T28" s="223">
        <v>17</v>
      </c>
    </row>
    <row r="29" spans="2:20" x14ac:dyDescent="0.15">
      <c r="B29" s="309"/>
      <c r="C29" s="376" t="s">
        <v>90</v>
      </c>
      <c r="D29" s="377">
        <f t="shared" si="0"/>
        <v>267</v>
      </c>
      <c r="E29" s="21">
        <f t="shared" si="1"/>
        <v>163</v>
      </c>
      <c r="F29" s="22">
        <f t="shared" si="1"/>
        <v>104</v>
      </c>
      <c r="G29" s="23" t="s">
        <v>124</v>
      </c>
      <c r="H29" s="21" t="s">
        <v>124</v>
      </c>
      <c r="I29" s="21" t="s">
        <v>124</v>
      </c>
      <c r="J29" s="21" t="s">
        <v>124</v>
      </c>
      <c r="K29" s="21" t="s">
        <v>124</v>
      </c>
      <c r="L29" s="21" t="s">
        <v>124</v>
      </c>
      <c r="M29" s="216">
        <v>14</v>
      </c>
      <c r="N29" s="216">
        <v>13</v>
      </c>
      <c r="O29" s="216">
        <v>32</v>
      </c>
      <c r="P29" s="216">
        <v>20</v>
      </c>
      <c r="Q29" s="216">
        <v>66</v>
      </c>
      <c r="R29" s="216">
        <v>42</v>
      </c>
      <c r="S29" s="216">
        <v>51</v>
      </c>
      <c r="T29" s="217">
        <v>29</v>
      </c>
    </row>
    <row r="30" spans="2:20" x14ac:dyDescent="0.15">
      <c r="B30" s="309"/>
      <c r="C30" s="376" t="s">
        <v>91</v>
      </c>
      <c r="D30" s="377">
        <f t="shared" si="0"/>
        <v>165</v>
      </c>
      <c r="E30" s="21">
        <f t="shared" si="1"/>
        <v>90</v>
      </c>
      <c r="F30" s="22">
        <f t="shared" si="1"/>
        <v>75</v>
      </c>
      <c r="G30" s="23" t="s">
        <v>124</v>
      </c>
      <c r="H30" s="21" t="s">
        <v>124</v>
      </c>
      <c r="I30" s="21" t="s">
        <v>124</v>
      </c>
      <c r="J30" s="21" t="s">
        <v>124</v>
      </c>
      <c r="K30" s="21" t="s">
        <v>124</v>
      </c>
      <c r="L30" s="21" t="s">
        <v>124</v>
      </c>
      <c r="M30" s="216">
        <v>6</v>
      </c>
      <c r="N30" s="216">
        <v>9</v>
      </c>
      <c r="O30" s="216">
        <v>25</v>
      </c>
      <c r="P30" s="216">
        <v>15</v>
      </c>
      <c r="Q30" s="216">
        <v>31</v>
      </c>
      <c r="R30" s="216">
        <v>29</v>
      </c>
      <c r="S30" s="216">
        <v>28</v>
      </c>
      <c r="T30" s="217">
        <v>22</v>
      </c>
    </row>
    <row r="31" spans="2:20" x14ac:dyDescent="0.15">
      <c r="B31" s="309"/>
      <c r="C31" s="376" t="s">
        <v>27</v>
      </c>
      <c r="D31" s="377">
        <f t="shared" si="0"/>
        <v>667</v>
      </c>
      <c r="E31" s="21">
        <f t="shared" si="1"/>
        <v>193</v>
      </c>
      <c r="F31" s="22">
        <f t="shared" si="1"/>
        <v>474</v>
      </c>
      <c r="G31" s="23" t="s">
        <v>124</v>
      </c>
      <c r="H31" s="21" t="s">
        <v>124</v>
      </c>
      <c r="I31" s="21" t="s">
        <v>124</v>
      </c>
      <c r="J31" s="21" t="s">
        <v>124</v>
      </c>
      <c r="K31" s="21" t="s">
        <v>124</v>
      </c>
      <c r="L31" s="21" t="s">
        <v>124</v>
      </c>
      <c r="M31" s="216">
        <v>15</v>
      </c>
      <c r="N31" s="216">
        <v>10</v>
      </c>
      <c r="O31" s="216">
        <v>37</v>
      </c>
      <c r="P31" s="216">
        <v>41</v>
      </c>
      <c r="Q31" s="216">
        <v>78</v>
      </c>
      <c r="R31" s="216">
        <v>198</v>
      </c>
      <c r="S31" s="216">
        <v>63</v>
      </c>
      <c r="T31" s="217">
        <v>225</v>
      </c>
    </row>
    <row r="32" spans="2:20" x14ac:dyDescent="0.15">
      <c r="B32" s="309"/>
      <c r="C32" s="376" t="s">
        <v>92</v>
      </c>
      <c r="D32" s="377">
        <f t="shared" si="0"/>
        <v>618</v>
      </c>
      <c r="E32" s="21">
        <f t="shared" si="1"/>
        <v>348</v>
      </c>
      <c r="F32" s="22">
        <f t="shared" si="1"/>
        <v>270</v>
      </c>
      <c r="G32" s="23" t="s">
        <v>124</v>
      </c>
      <c r="H32" s="21" t="s">
        <v>124</v>
      </c>
      <c r="I32" s="21" t="s">
        <v>124</v>
      </c>
      <c r="J32" s="21" t="s">
        <v>124</v>
      </c>
      <c r="K32" s="21" t="s">
        <v>124</v>
      </c>
      <c r="L32" s="21" t="s">
        <v>124</v>
      </c>
      <c r="M32" s="216">
        <v>55</v>
      </c>
      <c r="N32" s="216">
        <v>35</v>
      </c>
      <c r="O32" s="216">
        <v>83</v>
      </c>
      <c r="P32" s="216">
        <v>67</v>
      </c>
      <c r="Q32" s="216">
        <v>129</v>
      </c>
      <c r="R32" s="216">
        <v>100</v>
      </c>
      <c r="S32" s="216">
        <v>81</v>
      </c>
      <c r="T32" s="217">
        <v>68</v>
      </c>
    </row>
    <row r="33" spans="2:20" ht="14.25" thickBot="1" x14ac:dyDescent="0.2">
      <c r="B33" s="309"/>
      <c r="C33" s="378" t="s">
        <v>13</v>
      </c>
      <c r="D33" s="379">
        <f t="shared" si="0"/>
        <v>1842</v>
      </c>
      <c r="E33" s="60">
        <f t="shared" si="1"/>
        <v>854</v>
      </c>
      <c r="F33" s="61">
        <f t="shared" si="1"/>
        <v>988</v>
      </c>
      <c r="G33" s="65" t="s">
        <v>124</v>
      </c>
      <c r="H33" s="63" t="s">
        <v>124</v>
      </c>
      <c r="I33" s="63" t="s">
        <v>124</v>
      </c>
      <c r="J33" s="63" t="s">
        <v>124</v>
      </c>
      <c r="K33" s="63" t="s">
        <v>124</v>
      </c>
      <c r="L33" s="63" t="s">
        <v>124</v>
      </c>
      <c r="M33" s="63">
        <f>SUM(M28:M32)</f>
        <v>97</v>
      </c>
      <c r="N33" s="63">
        <f t="shared" ref="N33:S33" si="5">SUM(N28:N32)</f>
        <v>76</v>
      </c>
      <c r="O33" s="63">
        <f t="shared" si="5"/>
        <v>184</v>
      </c>
      <c r="P33" s="63">
        <f t="shared" si="5"/>
        <v>157</v>
      </c>
      <c r="Q33" s="63">
        <f t="shared" si="5"/>
        <v>331</v>
      </c>
      <c r="R33" s="63">
        <f t="shared" si="5"/>
        <v>394</v>
      </c>
      <c r="S33" s="63">
        <f t="shared" si="5"/>
        <v>242</v>
      </c>
      <c r="T33" s="64">
        <f>SUM(T28:T32)</f>
        <v>361</v>
      </c>
    </row>
    <row r="34" spans="2:20" ht="14.25" thickBot="1" x14ac:dyDescent="0.2">
      <c r="B34" s="312" t="s">
        <v>29</v>
      </c>
      <c r="C34" s="307"/>
      <c r="D34" s="373">
        <f t="shared" si="0"/>
        <v>360</v>
      </c>
      <c r="E34" s="27">
        <f t="shared" si="1"/>
        <v>216</v>
      </c>
      <c r="F34" s="28">
        <f t="shared" si="1"/>
        <v>144</v>
      </c>
      <c r="G34" s="29" t="s">
        <v>124</v>
      </c>
      <c r="H34" s="27" t="s">
        <v>124</v>
      </c>
      <c r="I34" s="27" t="s">
        <v>124</v>
      </c>
      <c r="J34" s="27" t="s">
        <v>124</v>
      </c>
      <c r="K34" s="27" t="s">
        <v>124</v>
      </c>
      <c r="L34" s="27" t="s">
        <v>124</v>
      </c>
      <c r="M34" s="219">
        <v>38</v>
      </c>
      <c r="N34" s="219">
        <v>28</v>
      </c>
      <c r="O34" s="219">
        <v>73</v>
      </c>
      <c r="P34" s="219">
        <v>47</v>
      </c>
      <c r="Q34" s="219">
        <v>71</v>
      </c>
      <c r="R34" s="219">
        <v>54</v>
      </c>
      <c r="S34" s="219">
        <v>34</v>
      </c>
      <c r="T34" s="220">
        <v>15</v>
      </c>
    </row>
    <row r="35" spans="2:20" ht="14.25" thickBot="1" x14ac:dyDescent="0.2">
      <c r="B35" s="313" t="s">
        <v>30</v>
      </c>
      <c r="C35" s="249"/>
      <c r="D35" s="373">
        <f t="shared" si="0"/>
        <v>14707</v>
      </c>
      <c r="E35" s="27">
        <f t="shared" si="1"/>
        <v>8918</v>
      </c>
      <c r="F35" s="28">
        <f t="shared" si="1"/>
        <v>5789</v>
      </c>
      <c r="G35" s="29" t="s">
        <v>124</v>
      </c>
      <c r="H35" s="27" t="s">
        <v>124</v>
      </c>
      <c r="I35" s="27" t="s">
        <v>124</v>
      </c>
      <c r="J35" s="27" t="s">
        <v>124</v>
      </c>
      <c r="K35" s="27" t="s">
        <v>124</v>
      </c>
      <c r="L35" s="27" t="s">
        <v>124</v>
      </c>
      <c r="M35" s="27">
        <f>SUM(M4+M13+M21+M27+M33+M34)</f>
        <v>1349</v>
      </c>
      <c r="N35" s="27">
        <f t="shared" ref="N35:S35" si="6">SUM(N4+N13+N21+N27+N33+N34)</f>
        <v>792</v>
      </c>
      <c r="O35" s="27">
        <f t="shared" si="6"/>
        <v>2527</v>
      </c>
      <c r="P35" s="27">
        <f t="shared" si="6"/>
        <v>1576</v>
      </c>
      <c r="Q35" s="27">
        <f t="shared" si="6"/>
        <v>3172</v>
      </c>
      <c r="R35" s="27">
        <f>SUM(R4+R13+R21+R27+R33+R34)</f>
        <v>2100</v>
      </c>
      <c r="S35" s="27">
        <f t="shared" si="6"/>
        <v>1870</v>
      </c>
      <c r="T35" s="28">
        <f>SUM(T4+T13+T21+T27+T33+T34)</f>
        <v>1321</v>
      </c>
    </row>
    <row r="36" spans="2:20" x14ac:dyDescent="0.15">
      <c r="T36" s="153"/>
    </row>
    <row r="37" spans="2:20" x14ac:dyDescent="0.15">
      <c r="D37" s="340"/>
    </row>
  </sheetData>
  <mergeCells count="16">
    <mergeCell ref="B22:B27"/>
    <mergeCell ref="B28:B33"/>
    <mergeCell ref="B34:C34"/>
    <mergeCell ref="B35:C35"/>
    <mergeCell ref="O2:P2"/>
    <mergeCell ref="Q2:R2"/>
    <mergeCell ref="S2:T2"/>
    <mergeCell ref="B4:C4"/>
    <mergeCell ref="B5:B13"/>
    <mergeCell ref="B14:B21"/>
    <mergeCell ref="B2:C3"/>
    <mergeCell ref="D2:F2"/>
    <mergeCell ref="G2:H2"/>
    <mergeCell ref="I2:J2"/>
    <mergeCell ref="K2:L2"/>
    <mergeCell ref="M2:N2"/>
  </mergeCells>
  <phoneticPr fontId="1"/>
  <pageMargins left="0" right="0" top="0.15748031496062992" bottom="0.15748031496062992" header="0.31496062992125984" footer="0.31496062992125984"/>
  <pageSetup paperSize="8" scale="1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8</vt:i4>
      </vt:variant>
    </vt:vector>
  </HeadingPairs>
  <TitlesOfParts>
    <vt:vector size="22" baseType="lpstr">
      <vt:lpstr>3-1(1)</vt:lpstr>
      <vt:lpstr>3-1(2)</vt:lpstr>
      <vt:lpstr>3-2(1)</vt:lpstr>
      <vt:lpstr>3-2(2)</vt:lpstr>
      <vt:lpstr>3-3(1)</vt:lpstr>
      <vt:lpstr>3-3(2)</vt:lpstr>
      <vt:lpstr>3-4(1)</vt:lpstr>
      <vt:lpstr>3-4(2)</vt:lpstr>
      <vt:lpstr>3-5(1)</vt:lpstr>
      <vt:lpstr>3-5(2)</vt:lpstr>
      <vt:lpstr>3-6(1)</vt:lpstr>
      <vt:lpstr>3-6(2)</vt:lpstr>
      <vt:lpstr>3-7（1）</vt:lpstr>
      <vt:lpstr>3-7(2)</vt:lpstr>
      <vt:lpstr>'3-2(2)'!Print_Area</vt:lpstr>
      <vt:lpstr>'3-3(1)'!Print_Area</vt:lpstr>
      <vt:lpstr>'3-3(2)'!Print_Area</vt:lpstr>
      <vt:lpstr>'3-4(1)'!Print_Area</vt:lpstr>
      <vt:lpstr>'3-4(2)'!Print_Area</vt:lpstr>
      <vt:lpstr>'3-5(1)'!Print_Area</vt:lpstr>
      <vt:lpstr>'3-5(2)'!Print_Area</vt:lpstr>
      <vt:lpstr>'3-6(1)'!Print_Area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2021-08-23T05:30:30Z</dcterms:modified>
</cp:coreProperties>
</file>